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175" activeTab="0"/>
  </bookViews>
  <sheets>
    <sheet name="彙總" sheetId="1" r:id="rId1"/>
  </sheets>
  <definedNames>
    <definedName name="_xlnm.Print_Area" localSheetId="0">'彙總'!$A$1:$P$48</definedName>
  </definedNames>
  <calcPr fullCalcOnLoad="1"/>
</workbook>
</file>

<file path=xl/sharedStrings.xml><?xml version="1.0" encoding="utf-8"?>
<sst xmlns="http://schemas.openxmlformats.org/spreadsheetml/2006/main" count="56" uniqueCount="48">
  <si>
    <t xml:space="preserve"> </t>
  </si>
  <si>
    <t>貨幣單位：新臺幣元</t>
  </si>
  <si>
    <t>股                                         數</t>
  </si>
  <si>
    <t>資　　　　　　　　　　　　本        　　　　　　　　　　額</t>
  </si>
  <si>
    <t>中央政府部分</t>
  </si>
  <si>
    <t>地方政府部分</t>
  </si>
  <si>
    <t>民股股東部分</t>
  </si>
  <si>
    <t>合計</t>
  </si>
  <si>
    <t>中央政府資本</t>
  </si>
  <si>
    <t>％</t>
  </si>
  <si>
    <t>地方政府資本</t>
  </si>
  <si>
    <t>民股股東資本</t>
  </si>
  <si>
    <t xml:space="preserve">  行 政 院 主 管</t>
  </si>
  <si>
    <t>中央銀行</t>
  </si>
  <si>
    <t xml:space="preserve">  經 濟 部 主 管</t>
  </si>
  <si>
    <t>漢翔航空工業股份有限公司</t>
  </si>
  <si>
    <t>中國輸出入銀行</t>
  </si>
  <si>
    <t>中央存款保險股份有限公司</t>
  </si>
  <si>
    <t>財政部印刷廠</t>
  </si>
  <si>
    <t xml:space="preserve"> 交 通 部 主 管</t>
  </si>
  <si>
    <t>榮民工程股份有限公司</t>
  </si>
  <si>
    <t>勞工保險局</t>
  </si>
  <si>
    <t xml:space="preserve"> 行政院衛生署主管</t>
  </si>
  <si>
    <t>中央健康保險局</t>
  </si>
  <si>
    <t>總計</t>
  </si>
  <si>
    <t xml:space="preserve"> 丁1  資    本    股    額 </t>
  </si>
  <si>
    <r>
      <t xml:space="preserve">   </t>
    </r>
    <r>
      <rPr>
        <b/>
        <sz val="36"/>
        <color indexed="8"/>
        <rFont val="細明體"/>
        <family val="3"/>
      </rPr>
      <t>綜</t>
    </r>
    <r>
      <rPr>
        <b/>
        <sz val="36"/>
        <color indexed="8"/>
        <rFont val="Helv"/>
        <family val="2"/>
      </rPr>
      <t xml:space="preserve">         </t>
    </r>
    <r>
      <rPr>
        <b/>
        <sz val="36"/>
        <color indexed="8"/>
        <rFont val="細明體"/>
        <family val="3"/>
      </rPr>
      <t>計</t>
    </r>
    <r>
      <rPr>
        <b/>
        <sz val="36"/>
        <color indexed="8"/>
        <rFont val="Helv"/>
        <family val="2"/>
      </rPr>
      <t xml:space="preserve">         </t>
    </r>
    <r>
      <rPr>
        <b/>
        <sz val="36"/>
        <color indexed="8"/>
        <rFont val="細明體"/>
        <family val="3"/>
      </rPr>
      <t>表</t>
    </r>
    <r>
      <rPr>
        <b/>
        <sz val="36"/>
        <color indexed="8"/>
        <rFont val="Helv"/>
        <family val="2"/>
      </rPr>
      <t xml:space="preserve">   </t>
    </r>
  </si>
  <si>
    <t>機關名稱</t>
  </si>
  <si>
    <t>每股
金額</t>
  </si>
  <si>
    <t>其他政府
機關部分</t>
  </si>
  <si>
    <t>其他政府
機關資本</t>
  </si>
  <si>
    <t>台灣糖業股份有限公司</t>
  </si>
  <si>
    <t>台灣中油股份有限公司</t>
  </si>
  <si>
    <t>台灣電力股份有限公司</t>
  </si>
  <si>
    <t>台灣自來水股份有限公司</t>
  </si>
  <si>
    <t xml:space="preserve"> 財 政 部 主 管</t>
  </si>
  <si>
    <t>臺灣金融控股股份有限公司</t>
  </si>
  <si>
    <t>臺灣土地銀行股份有限公司</t>
  </si>
  <si>
    <t>臺灣菸酒股份有限公司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</si>
  <si>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</si>
  <si>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</si>
  <si>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</si>
  <si>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</si>
  <si>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</si>
  <si>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行政院國軍退除役官兵輔導委員會主管</t>
  </si>
  <si>
    <t xml:space="preserve"> 行政院勞工委員會主管</t>
  </si>
  <si>
    <t>註：本表以實收資本為準，不包括預收資本。</t>
  </si>
  <si>
    <t>中華郵政股份有限公司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</si>
</sst>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-\ #,##0_-;\-\ #,##0_-;_ &quot;&quot;_-"/>
    <numFmt numFmtId="188" formatCode="_-\ #,##0.00_-;\-\ #,##0.00_-;_ &quot;&quot;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0_)"/>
    <numFmt numFmtId="198" formatCode="0.00_ "/>
    <numFmt numFmtId="199" formatCode="#,##0.00_ "/>
    <numFmt numFmtId="200" formatCode="#,##0_ "/>
    <numFmt numFmtId="201" formatCode="_-\ #,##0_-;\-\ #,##0_-;_-\ &quot;-&quot;_-"/>
    <numFmt numFmtId="202" formatCode="_-\ #,##0\-;\-\ #,##0\-;_-\ &quot;-&quot;\-"/>
    <numFmt numFmtId="203" formatCode="\-\ #,##0_-;\-\ #,##0_-;\-\ &quot;-&quot;_-"/>
    <numFmt numFmtId="204" formatCode="_-\ #,##0.0_-;\-\ #,##0.0_-;_ &quot;&quot;_-"/>
    <numFmt numFmtId="205" formatCode="0.0000"/>
    <numFmt numFmtId="206" formatCode="#,##0.0000"/>
    <numFmt numFmtId="207" formatCode="0.00_);[Red]\(0.00\)"/>
  </numFmts>
  <fonts count="3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Helv"/>
      <family val="2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8"/>
      <color indexed="8"/>
      <name val="Helv"/>
      <family val="2"/>
    </font>
    <font>
      <sz val="18"/>
      <color indexed="8"/>
      <name val="華康特粗明體"/>
      <family val="3"/>
    </font>
    <font>
      <b/>
      <sz val="36"/>
      <color indexed="8"/>
      <name val="華康特粗明體"/>
      <family val="3"/>
    </font>
    <font>
      <b/>
      <sz val="18"/>
      <color indexed="8"/>
      <name val="Times New Roman"/>
      <family val="1"/>
    </font>
    <font>
      <b/>
      <sz val="36"/>
      <color indexed="8"/>
      <name val="細明體"/>
      <family val="3"/>
    </font>
    <font>
      <b/>
      <sz val="36"/>
      <color indexed="8"/>
      <name val="Helv"/>
      <family val="2"/>
    </font>
    <font>
      <sz val="18"/>
      <color indexed="8"/>
      <name val="細明體"/>
      <family val="3"/>
    </font>
    <font>
      <sz val="18"/>
      <name val="Helv"/>
      <family val="2"/>
    </font>
    <font>
      <sz val="16"/>
      <color indexed="8"/>
      <name val="細明體"/>
      <family val="3"/>
    </font>
    <font>
      <b/>
      <sz val="18"/>
      <color indexed="8"/>
      <name val="華康中黑體"/>
      <family val="3"/>
    </font>
    <font>
      <b/>
      <sz val="16"/>
      <color indexed="8"/>
      <name val="Times New Roman"/>
      <family val="1"/>
    </font>
    <font>
      <sz val="18"/>
      <name val="細明體"/>
      <family val="3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8"/>
      <color indexed="8"/>
      <name val="Helv"/>
      <family val="2"/>
    </font>
    <font>
      <sz val="18"/>
      <color indexed="8"/>
      <name val="華康中黑體"/>
      <family val="3"/>
    </font>
    <font>
      <sz val="20"/>
      <color indexed="8"/>
      <name val="細明體"/>
      <family val="3"/>
    </font>
    <font>
      <sz val="2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37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37" fontId="12" fillId="0" borderId="0" xfId="19" applyFont="1" applyAlignment="1">
      <alignment horizontal="distributed"/>
      <protection/>
    </xf>
    <xf numFmtId="37" fontId="12" fillId="0" borderId="0" xfId="19" applyFont="1">
      <alignment/>
      <protection/>
    </xf>
    <xf numFmtId="37" fontId="14" fillId="0" borderId="0" xfId="19" applyFont="1" applyAlignment="1" applyProtection="1" quotePrefix="1">
      <alignment horizontal="right"/>
      <protection/>
    </xf>
    <xf numFmtId="4" fontId="12" fillId="0" borderId="0" xfId="19" applyNumberFormat="1" applyFont="1">
      <alignment/>
      <protection/>
    </xf>
    <xf numFmtId="39" fontId="12" fillId="0" borderId="0" xfId="19" applyNumberFormat="1" applyFont="1">
      <alignment/>
      <protection/>
    </xf>
    <xf numFmtId="39" fontId="18" fillId="0" borderId="0" xfId="19" applyNumberFormat="1" applyFont="1" applyAlignment="1" applyProtection="1">
      <alignment horizontal="left"/>
      <protection/>
    </xf>
    <xf numFmtId="39" fontId="18" fillId="0" borderId="2" xfId="19" applyNumberFormat="1" applyFont="1" applyBorder="1" applyAlignment="1" applyProtection="1" quotePrefix="1">
      <alignment horizontal="left"/>
      <protection/>
    </xf>
    <xf numFmtId="37" fontId="12" fillId="0" borderId="0" xfId="19" applyFont="1" applyAlignment="1">
      <alignment horizontal="left"/>
      <protection/>
    </xf>
    <xf numFmtId="39" fontId="12" fillId="0" borderId="0" xfId="19" applyNumberFormat="1" applyFont="1" applyBorder="1" applyAlignment="1">
      <alignment horizontal="left"/>
      <protection/>
    </xf>
    <xf numFmtId="39" fontId="18" fillId="0" borderId="0" xfId="19" applyNumberFormat="1" applyFont="1" applyBorder="1" applyAlignment="1" applyProtection="1" quotePrefix="1">
      <alignment horizontal="center"/>
      <protection/>
    </xf>
    <xf numFmtId="39" fontId="18" fillId="0" borderId="0" xfId="19" applyNumberFormat="1" applyFont="1" applyBorder="1" applyAlignment="1" applyProtection="1">
      <alignment horizontal="center"/>
      <protection/>
    </xf>
    <xf numFmtId="37" fontId="19" fillId="0" borderId="0" xfId="19" applyFont="1">
      <alignment/>
      <protection/>
    </xf>
    <xf numFmtId="39" fontId="19" fillId="0" borderId="0" xfId="19" applyNumberFormat="1" applyFont="1">
      <alignment/>
      <protection/>
    </xf>
    <xf numFmtId="37" fontId="26" fillId="0" borderId="0" xfId="19" applyFont="1">
      <alignment/>
      <protection/>
    </xf>
    <xf numFmtId="183" fontId="12" fillId="0" borderId="0" xfId="19" applyNumberFormat="1" applyFont="1" applyProtection="1">
      <alignment/>
      <protection/>
    </xf>
    <xf numFmtId="37" fontId="12" fillId="0" borderId="0" xfId="19" applyNumberFormat="1" applyFont="1" applyProtection="1">
      <alignment/>
      <protection/>
    </xf>
    <xf numFmtId="37" fontId="26" fillId="0" borderId="0" xfId="19" applyFont="1" applyBorder="1">
      <alignment/>
      <protection/>
    </xf>
    <xf numFmtId="39" fontId="12" fillId="0" borderId="0" xfId="19" applyNumberFormat="1" applyFont="1" applyBorder="1">
      <alignment/>
      <protection/>
    </xf>
    <xf numFmtId="37" fontId="12" fillId="0" borderId="0" xfId="19" applyNumberFormat="1" applyFont="1" applyBorder="1" applyProtection="1">
      <alignment/>
      <protection/>
    </xf>
    <xf numFmtId="183" fontId="12" fillId="0" borderId="0" xfId="19" applyNumberFormat="1" applyFont="1" applyBorder="1" applyProtection="1">
      <alignment/>
      <protection/>
    </xf>
    <xf numFmtId="37" fontId="12" fillId="0" borderId="0" xfId="19" applyFont="1" applyBorder="1">
      <alignment/>
      <protection/>
    </xf>
    <xf numFmtId="37" fontId="26" fillId="0" borderId="0" xfId="19" applyNumberFormat="1" applyFont="1" applyProtection="1">
      <alignment/>
      <protection/>
    </xf>
    <xf numFmtId="183" fontId="26" fillId="0" borderId="0" xfId="19" applyNumberFormat="1" applyFont="1" applyProtection="1">
      <alignment/>
      <protection/>
    </xf>
    <xf numFmtId="37" fontId="18" fillId="0" borderId="0" xfId="19" applyFont="1" applyAlignment="1" applyProtection="1">
      <alignment horizontal="distributed"/>
      <protection locked="0"/>
    </xf>
    <xf numFmtId="204" fontId="22" fillId="0" borderId="2" xfId="19" applyNumberFormat="1" applyFont="1" applyBorder="1" applyProtection="1">
      <alignment/>
      <protection/>
    </xf>
    <xf numFmtId="204" fontId="22" fillId="0" borderId="2" xfId="19" applyNumberFormat="1" applyFont="1" applyBorder="1" applyAlignment="1" applyProtection="1">
      <alignment horizontal="right"/>
      <protection/>
    </xf>
    <xf numFmtId="37" fontId="15" fillId="0" borderId="0" xfId="19" applyFont="1" applyBorder="1" applyAlignment="1" applyProtection="1">
      <alignment horizontal="centerContinuous" vertical="top"/>
      <protection/>
    </xf>
    <xf numFmtId="39" fontId="15" fillId="0" borderId="0" xfId="19" applyNumberFormat="1" applyFont="1" applyBorder="1" applyAlignment="1" applyProtection="1">
      <alignment horizontal="centerContinuous" vertical="top"/>
      <protection/>
    </xf>
    <xf numFmtId="37" fontId="12" fillId="0" borderId="0" xfId="19" applyFont="1" applyAlignment="1" applyProtection="1">
      <alignment horizontal="distributed"/>
      <protection locked="0"/>
    </xf>
    <xf numFmtId="4" fontId="12" fillId="0" borderId="0" xfId="19" applyNumberFormat="1" applyFont="1" applyProtection="1">
      <alignment/>
      <protection/>
    </xf>
    <xf numFmtId="188" fontId="20" fillId="0" borderId="0" xfId="19" applyNumberFormat="1" applyFont="1" applyBorder="1" applyAlignment="1">
      <alignment/>
      <protection/>
    </xf>
    <xf numFmtId="188" fontId="20" fillId="0" borderId="0" xfId="19" applyNumberFormat="1" applyFont="1" applyBorder="1" applyAlignment="1">
      <alignment horizontal="centerContinuous" vertical="top"/>
      <protection/>
    </xf>
    <xf numFmtId="188" fontId="20" fillId="0" borderId="0" xfId="19" applyNumberFormat="1" applyFont="1" applyBorder="1">
      <alignment/>
      <protection/>
    </xf>
    <xf numFmtId="188" fontId="20" fillId="0" borderId="0" xfId="19" applyNumberFormat="1" applyFont="1" applyBorder="1" applyAlignment="1" applyProtection="1">
      <alignment horizontal="left"/>
      <protection/>
    </xf>
    <xf numFmtId="188" fontId="20" fillId="0" borderId="0" xfId="19" applyNumberFormat="1" applyFont="1" applyBorder="1" applyAlignment="1" applyProtection="1" quotePrefix="1">
      <alignment horizontal="center"/>
      <protection/>
    </xf>
    <xf numFmtId="188" fontId="20" fillId="0" borderId="0" xfId="19" applyNumberFormat="1" applyFont="1" applyBorder="1" applyAlignment="1" quotePrefix="1">
      <alignment horizontal="center" vertical="top"/>
      <protection/>
    </xf>
    <xf numFmtId="188" fontId="22" fillId="0" borderId="0" xfId="19" applyNumberFormat="1" applyFont="1" applyProtection="1">
      <alignment/>
      <protection/>
    </xf>
    <xf numFmtId="188" fontId="22" fillId="0" borderId="0" xfId="19" applyNumberFormat="1" applyFont="1" applyAlignment="1" applyProtection="1">
      <alignment horizontal="right"/>
      <protection/>
    </xf>
    <xf numFmtId="188" fontId="24" fillId="0" borderId="0" xfId="19" applyNumberFormat="1" applyFont="1" applyProtection="1">
      <alignment/>
      <protection locked="0"/>
    </xf>
    <xf numFmtId="188" fontId="24" fillId="0" borderId="0" xfId="19" applyNumberFormat="1" applyFont="1" applyAlignment="1" applyProtection="1">
      <alignment horizontal="right"/>
      <protection locked="0"/>
    </xf>
    <xf numFmtId="188" fontId="24" fillId="0" borderId="0" xfId="19" applyNumberFormat="1" applyFont="1" applyProtection="1">
      <alignment/>
      <protection/>
    </xf>
    <xf numFmtId="188" fontId="25" fillId="0" borderId="0" xfId="19" applyNumberFormat="1" applyFont="1" applyProtection="1">
      <alignment/>
      <protection/>
    </xf>
    <xf numFmtId="188" fontId="24" fillId="0" borderId="0" xfId="19" applyNumberFormat="1" applyFont="1" applyAlignment="1" applyProtection="1">
      <alignment horizontal="right"/>
      <protection/>
    </xf>
    <xf numFmtId="188" fontId="22" fillId="0" borderId="0" xfId="19" applyNumberFormat="1" applyFont="1" applyBorder="1" applyProtection="1">
      <alignment/>
      <protection/>
    </xf>
    <xf numFmtId="188" fontId="24" fillId="0" borderId="0" xfId="19" applyNumberFormat="1" applyFont="1" applyBorder="1" applyProtection="1">
      <alignment/>
      <protection/>
    </xf>
    <xf numFmtId="188" fontId="24" fillId="0" borderId="0" xfId="19" applyNumberFormat="1" applyFont="1" applyBorder="1" applyAlignment="1" applyProtection="1">
      <alignment horizontal="right"/>
      <protection/>
    </xf>
    <xf numFmtId="188" fontId="24" fillId="0" borderId="0" xfId="19" applyNumberFormat="1" applyFont="1" applyBorder="1" applyProtection="1">
      <alignment/>
      <protection locked="0"/>
    </xf>
    <xf numFmtId="188" fontId="24" fillId="0" borderId="0" xfId="19" applyNumberFormat="1" applyFont="1" applyBorder="1" applyAlignment="1" applyProtection="1">
      <alignment horizontal="right"/>
      <protection locked="0"/>
    </xf>
    <xf numFmtId="188" fontId="22" fillId="0" borderId="0" xfId="19" applyNumberFormat="1" applyFont="1" applyBorder="1" applyAlignment="1" applyProtection="1">
      <alignment horizontal="right"/>
      <protection/>
    </xf>
    <xf numFmtId="183" fontId="23" fillId="0" borderId="0" xfId="19" applyNumberFormat="1" applyFont="1" applyAlignment="1" applyProtection="1" quotePrefix="1">
      <alignment horizontal="distributed"/>
      <protection/>
    </xf>
    <xf numFmtId="37" fontId="12" fillId="0" borderId="0" xfId="19" applyFont="1" applyProtection="1">
      <alignment/>
      <protection/>
    </xf>
    <xf numFmtId="39" fontId="12" fillId="0" borderId="0" xfId="19" applyNumberFormat="1" applyFont="1" applyProtection="1">
      <alignment/>
      <protection/>
    </xf>
    <xf numFmtId="37" fontId="23" fillId="0" borderId="0" xfId="19" applyFont="1" applyAlignment="1" applyProtection="1">
      <alignment horizontal="distributed"/>
      <protection/>
    </xf>
    <xf numFmtId="183" fontId="23" fillId="0" borderId="0" xfId="19" applyNumberFormat="1" applyFont="1" applyBorder="1" applyAlignment="1" applyProtection="1" quotePrefix="1">
      <alignment horizontal="distributed"/>
      <protection/>
    </xf>
    <xf numFmtId="39" fontId="12" fillId="0" borderId="0" xfId="19" applyNumberFormat="1" applyFont="1" applyBorder="1" applyProtection="1">
      <alignment/>
      <protection/>
    </xf>
    <xf numFmtId="37" fontId="12" fillId="0" borderId="0" xfId="19" applyFont="1" applyBorder="1" applyProtection="1">
      <alignment/>
      <protection/>
    </xf>
    <xf numFmtId="37" fontId="23" fillId="0" borderId="0" xfId="19" applyFont="1" applyAlignment="1" applyProtection="1" quotePrefix="1">
      <alignment horizontal="distributed"/>
      <protection/>
    </xf>
    <xf numFmtId="37" fontId="18" fillId="0" borderId="0" xfId="19" applyFont="1" applyAlignment="1" applyProtection="1">
      <alignment horizontal="distributed"/>
      <protection/>
    </xf>
    <xf numFmtId="37" fontId="21" fillId="0" borderId="0" xfId="19" applyFont="1" applyBorder="1" applyAlignment="1" applyProtection="1" quotePrefix="1">
      <alignment horizontal="distributed" vertical="center"/>
      <protection/>
    </xf>
    <xf numFmtId="37" fontId="26" fillId="0" borderId="0" xfId="19" applyFont="1" applyProtection="1">
      <alignment/>
      <protection/>
    </xf>
    <xf numFmtId="37" fontId="27" fillId="0" borderId="2" xfId="19" applyFont="1" applyBorder="1" applyAlignment="1" applyProtection="1">
      <alignment horizontal="distributed"/>
      <protection/>
    </xf>
    <xf numFmtId="37" fontId="18" fillId="0" borderId="0" xfId="19" applyFont="1" applyAlignment="1" applyProtection="1">
      <alignment horizontal="left" vertical="top"/>
      <protection/>
    </xf>
    <xf numFmtId="37" fontId="12" fillId="0" borderId="0" xfId="19" applyFont="1" applyAlignment="1" applyProtection="1">
      <alignment horizontal="left" vertical="top"/>
      <protection/>
    </xf>
    <xf numFmtId="37" fontId="12" fillId="0" borderId="0" xfId="19" applyFont="1" applyAlignment="1" applyProtection="1">
      <alignment horizontal="centerContinuous" vertical="top"/>
      <protection/>
    </xf>
    <xf numFmtId="39" fontId="12" fillId="0" borderId="0" xfId="19" applyNumberFormat="1" applyFont="1" applyAlignment="1" applyProtection="1">
      <alignment horizontal="centerContinuous" vertical="top"/>
      <protection/>
    </xf>
    <xf numFmtId="4" fontId="12" fillId="0" borderId="0" xfId="19" applyNumberFormat="1" applyFont="1" applyAlignment="1" applyProtection="1">
      <alignment horizontal="centerContinuous" vertical="top"/>
      <protection/>
    </xf>
    <xf numFmtId="37" fontId="12" fillId="0" borderId="0" xfId="19" applyFont="1" applyAlignment="1" applyProtection="1">
      <alignment vertical="top"/>
      <protection/>
    </xf>
    <xf numFmtId="39" fontId="12" fillId="0" borderId="0" xfId="19" applyNumberFormat="1" applyFont="1" applyAlignment="1" applyProtection="1">
      <alignment vertical="top"/>
      <protection/>
    </xf>
    <xf numFmtId="37" fontId="18" fillId="0" borderId="0" xfId="19" applyFont="1" applyBorder="1" applyAlignment="1" applyProtection="1">
      <alignment horizontal="distributed"/>
      <protection/>
    </xf>
    <xf numFmtId="37" fontId="21" fillId="0" borderId="0" xfId="19" applyFont="1" applyAlignment="1" applyProtection="1" quotePrefix="1">
      <alignment horizontal="center"/>
      <protection/>
    </xf>
    <xf numFmtId="183" fontId="23" fillId="0" borderId="0" xfId="19" applyNumberFormat="1" applyFont="1" applyAlignment="1" applyProtection="1" quotePrefix="1">
      <alignment horizontal="distributed" wrapText="1"/>
      <protection/>
    </xf>
    <xf numFmtId="183" fontId="23" fillId="0" borderId="0" xfId="19" applyNumberFormat="1" applyFont="1" applyAlignment="1" applyProtection="1">
      <alignment horizontal="distributed"/>
      <protection/>
    </xf>
    <xf numFmtId="37" fontId="21" fillId="0" borderId="0" xfId="19" applyFont="1" applyBorder="1" applyAlignment="1" applyProtection="1" quotePrefix="1">
      <alignment horizontal="center"/>
      <protection/>
    </xf>
    <xf numFmtId="183" fontId="23" fillId="0" borderId="0" xfId="19" applyNumberFormat="1" applyFont="1" applyBorder="1" applyAlignment="1" applyProtection="1" quotePrefix="1">
      <alignment horizontal="distributed" wrapText="1"/>
      <protection/>
    </xf>
    <xf numFmtId="37" fontId="21" fillId="0" borderId="0" xfId="19" applyFont="1" applyBorder="1" applyAlignment="1" applyProtection="1">
      <alignment horizontal="center"/>
      <protection/>
    </xf>
    <xf numFmtId="37" fontId="12" fillId="0" borderId="0" xfId="19" applyFont="1" applyAlignment="1" applyProtection="1">
      <alignment horizontal="distributed"/>
      <protection/>
    </xf>
    <xf numFmtId="37" fontId="8" fillId="0" borderId="0" xfId="19" applyProtection="1">
      <alignment/>
      <protection/>
    </xf>
    <xf numFmtId="37" fontId="13" fillId="0" borderId="0" xfId="19" applyFont="1" applyProtection="1">
      <alignment/>
      <protection/>
    </xf>
    <xf numFmtId="39" fontId="17" fillId="0" borderId="0" xfId="19" applyNumberFormat="1" applyFont="1" applyAlignment="1" applyProtection="1">
      <alignment horizontal="left"/>
      <protection/>
    </xf>
    <xf numFmtId="37" fontId="12" fillId="0" borderId="2" xfId="19" applyFont="1" applyBorder="1" applyAlignment="1" applyProtection="1">
      <alignment horizontal="distributed"/>
      <protection/>
    </xf>
    <xf numFmtId="4" fontId="12" fillId="0" borderId="2" xfId="19" applyNumberFormat="1" applyFont="1" applyBorder="1" applyProtection="1">
      <alignment/>
      <protection/>
    </xf>
    <xf numFmtId="37" fontId="12" fillId="0" borderId="0" xfId="19" applyFont="1" applyAlignment="1" applyProtection="1">
      <alignment horizontal="left"/>
      <protection/>
    </xf>
    <xf numFmtId="37" fontId="19" fillId="0" borderId="0" xfId="19" applyFont="1" applyProtection="1">
      <alignment/>
      <protection/>
    </xf>
    <xf numFmtId="37" fontId="26" fillId="0" borderId="0" xfId="19" applyFont="1" applyBorder="1" applyProtection="1">
      <alignment/>
      <protection/>
    </xf>
    <xf numFmtId="37" fontId="19" fillId="0" borderId="0" xfId="19" applyNumberFormat="1" applyFont="1" applyProtection="1">
      <alignment/>
      <protection/>
    </xf>
    <xf numFmtId="183" fontId="19" fillId="0" borderId="0" xfId="19" applyNumberFormat="1" applyFont="1" applyProtection="1">
      <alignment/>
      <protection/>
    </xf>
    <xf numFmtId="39" fontId="28" fillId="0" borderId="2" xfId="0" applyNumberFormat="1" applyFont="1" applyBorder="1" applyAlignment="1">
      <alignment horizontal="right"/>
    </xf>
    <xf numFmtId="4" fontId="29" fillId="0" borderId="0" xfId="0" applyNumberFormat="1" applyFont="1" applyAlignment="1">
      <alignment/>
    </xf>
    <xf numFmtId="39" fontId="18" fillId="0" borderId="3" xfId="19" applyNumberFormat="1" applyFont="1" applyBorder="1" applyAlignment="1" applyProtection="1">
      <alignment horizontal="center" vertical="center"/>
      <protection/>
    </xf>
    <xf numFmtId="37" fontId="19" fillId="0" borderId="4" xfId="19" applyFont="1" applyBorder="1" applyAlignment="1">
      <alignment horizontal="center" vertical="center"/>
      <protection/>
    </xf>
    <xf numFmtId="4" fontId="18" fillId="0" borderId="3" xfId="19" applyNumberFormat="1" applyFont="1" applyBorder="1" applyAlignment="1" applyProtection="1">
      <alignment horizontal="center" vertical="center"/>
      <protection/>
    </xf>
    <xf numFmtId="4" fontId="18" fillId="0" borderId="4" xfId="19" applyNumberFormat="1" applyFont="1" applyBorder="1" applyAlignment="1" applyProtection="1">
      <alignment horizontal="center" vertical="center"/>
      <protection/>
    </xf>
    <xf numFmtId="39" fontId="18" fillId="0" borderId="3" xfId="19" applyNumberFormat="1" applyFont="1" applyBorder="1" applyAlignment="1" applyProtection="1" quotePrefix="1">
      <alignment horizontal="center" vertical="center" wrapText="1"/>
      <protection/>
    </xf>
    <xf numFmtId="39" fontId="18" fillId="0" borderId="4" xfId="19" applyNumberFormat="1" applyFont="1" applyBorder="1" applyAlignment="1" applyProtection="1" quotePrefix="1">
      <alignment horizontal="center" vertical="center" wrapText="1"/>
      <protection/>
    </xf>
    <xf numFmtId="39" fontId="18" fillId="0" borderId="5" xfId="19" applyNumberFormat="1" applyFont="1" applyBorder="1" applyAlignment="1" applyProtection="1" quotePrefix="1">
      <alignment horizontal="distributed" vertical="center"/>
      <protection/>
    </xf>
    <xf numFmtId="37" fontId="19" fillId="0" borderId="6" xfId="19" applyFont="1" applyBorder="1" applyAlignment="1">
      <alignment horizontal="distributed" vertical="center"/>
      <protection/>
    </xf>
    <xf numFmtId="39" fontId="18" fillId="0" borderId="3" xfId="19" applyNumberFormat="1" applyFont="1" applyBorder="1" applyAlignment="1" applyProtection="1" quotePrefix="1">
      <alignment horizontal="center" vertical="center"/>
      <protection/>
    </xf>
    <xf numFmtId="4" fontId="18" fillId="0" borderId="3" xfId="19" applyNumberFormat="1" applyFont="1" applyBorder="1" applyAlignment="1" applyProtection="1" quotePrefix="1">
      <alignment horizontal="center" vertical="center"/>
      <protection/>
    </xf>
    <xf numFmtId="4" fontId="18" fillId="0" borderId="4" xfId="19" applyNumberFormat="1" applyFont="1" applyBorder="1" applyAlignment="1" applyProtection="1" quotePrefix="1">
      <alignment horizontal="center" vertical="center"/>
      <protection/>
    </xf>
    <xf numFmtId="37" fontId="18" fillId="0" borderId="7" xfId="19" applyFont="1" applyBorder="1" applyAlignment="1" applyProtection="1" quotePrefix="1">
      <alignment horizontal="center" vertical="center" wrapText="1"/>
      <protection/>
    </xf>
    <xf numFmtId="37" fontId="18" fillId="0" borderId="8" xfId="19" applyFont="1" applyBorder="1" applyAlignment="1" applyProtection="1" quotePrefix="1">
      <alignment horizontal="center" vertical="center"/>
      <protection/>
    </xf>
    <xf numFmtId="37" fontId="18" fillId="0" borderId="4" xfId="19" applyFont="1" applyBorder="1" applyAlignment="1" applyProtection="1" quotePrefix="1">
      <alignment horizontal="center" vertical="center"/>
      <protection/>
    </xf>
    <xf numFmtId="39" fontId="18" fillId="0" borderId="9" xfId="19" applyNumberFormat="1" applyFont="1" applyBorder="1" applyAlignment="1" applyProtection="1">
      <alignment horizontal="center" vertical="center"/>
      <protection/>
    </xf>
    <xf numFmtId="39" fontId="18" fillId="0" borderId="10" xfId="19" applyNumberFormat="1" applyFont="1" applyBorder="1" applyAlignment="1" applyProtection="1">
      <alignment horizontal="center" vertical="center"/>
      <protection/>
    </xf>
    <xf numFmtId="183" fontId="18" fillId="0" borderId="11" xfId="19" applyNumberFormat="1" applyFont="1" applyBorder="1" applyAlignment="1" applyProtection="1" quotePrefix="1">
      <alignment horizontal="distributed" vertical="center"/>
      <protection/>
    </xf>
    <xf numFmtId="37" fontId="19" fillId="0" borderId="0" xfId="19" applyFont="1" applyAlignment="1">
      <alignment horizontal="distributed" vertical="center"/>
      <protection/>
    </xf>
    <xf numFmtId="37" fontId="19" fillId="0" borderId="2" xfId="19" applyFont="1" applyBorder="1" applyAlignment="1">
      <alignment horizontal="distributed" vertical="center"/>
      <protection/>
    </xf>
    <xf numFmtId="37" fontId="18" fillId="0" borderId="9" xfId="19" applyFont="1" applyBorder="1" applyAlignment="1" applyProtection="1">
      <alignment horizontal="center" vertical="center"/>
      <protection/>
    </xf>
    <xf numFmtId="37" fontId="18" fillId="0" borderId="10" xfId="19" applyFont="1" applyBorder="1" applyAlignment="1" applyProtection="1">
      <alignment horizontal="center" vertical="center"/>
      <protection/>
    </xf>
    <xf numFmtId="37" fontId="18" fillId="0" borderId="12" xfId="19" applyFont="1" applyBorder="1" applyAlignment="1" applyProtection="1">
      <alignment horizontal="center" vertical="center"/>
      <protection/>
    </xf>
    <xf numFmtId="37" fontId="18" fillId="0" borderId="3" xfId="19" applyFont="1" applyBorder="1" applyAlignment="1" applyProtection="1" quotePrefix="1">
      <alignment horizontal="center" vertical="center"/>
      <protection/>
    </xf>
    <xf numFmtId="37" fontId="18" fillId="0" borderId="3" xfId="19" applyFont="1" applyBorder="1" applyAlignment="1" applyProtection="1">
      <alignment horizontal="center" vertical="center" wrapText="1"/>
      <protection/>
    </xf>
    <xf numFmtId="37" fontId="18" fillId="0" borderId="4" xfId="19" applyFont="1" applyBorder="1" applyAlignment="1" applyProtection="1">
      <alignment horizontal="center" vertical="center"/>
      <protection/>
    </xf>
    <xf numFmtId="37" fontId="18" fillId="0" borderId="3" xfId="19" applyFont="1" applyBorder="1" applyAlignment="1" applyProtection="1">
      <alignment horizontal="center"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乙145資本股額綜計表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2:Z82"/>
  <sheetViews>
    <sheetView tabSelected="1" view="pageBreakPreview" zoomScale="75" zoomScaleNormal="50" zoomScaleSheetLayoutView="75" workbookViewId="0" topLeftCell="A1">
      <selection activeCell="G41" sqref="G41"/>
    </sheetView>
  </sheetViews>
  <sheetFormatPr defaultColWidth="13.25390625" defaultRowHeight="15.75"/>
  <cols>
    <col min="1" max="1" width="52.125" style="1" customWidth="1"/>
    <col min="2" max="2" width="27.125" style="2" customWidth="1"/>
    <col min="3" max="3" width="21.375" style="2" customWidth="1"/>
    <col min="4" max="4" width="23.00390625" style="2" customWidth="1"/>
    <col min="5" max="5" width="26.25390625" style="2" customWidth="1"/>
    <col min="6" max="6" width="26.75390625" style="2" customWidth="1"/>
    <col min="7" max="7" width="14.875" style="2" customWidth="1"/>
    <col min="8" max="8" width="30.50390625" style="5" customWidth="1"/>
    <col min="9" max="9" width="13.25390625" style="4" customWidth="1"/>
    <col min="10" max="10" width="27.75390625" style="5" customWidth="1"/>
    <col min="11" max="11" width="11.375" style="4" customWidth="1"/>
    <col min="12" max="12" width="27.00390625" style="5" customWidth="1"/>
    <col min="13" max="13" width="10.625" style="4" customWidth="1"/>
    <col min="14" max="14" width="27.50390625" style="5" customWidth="1"/>
    <col min="15" max="15" width="9.875" style="4" customWidth="1"/>
    <col min="16" max="16" width="30.125" style="5" customWidth="1"/>
    <col min="17" max="17" width="3.25390625" style="51" customWidth="1"/>
    <col min="18" max="18" width="0.2421875" style="2" hidden="1" customWidth="1"/>
    <col min="19" max="19" width="14.375" style="5" customWidth="1"/>
    <col min="20" max="20" width="5.375" style="2" customWidth="1"/>
    <col min="21" max="16384" width="13.25390625" style="2" customWidth="1"/>
  </cols>
  <sheetData>
    <row r="2" spans="1:19" s="51" customFormat="1" ht="58.5" customHeight="1">
      <c r="A2" s="76"/>
      <c r="C2" s="77"/>
      <c r="D2" s="78"/>
      <c r="G2" s="3" t="s">
        <v>25</v>
      </c>
      <c r="H2" s="79" t="s">
        <v>26</v>
      </c>
      <c r="I2" s="30"/>
      <c r="J2" s="52"/>
      <c r="K2" s="30"/>
      <c r="L2" s="52"/>
      <c r="M2" s="30"/>
      <c r="N2" s="52"/>
      <c r="O2" s="30"/>
      <c r="P2" s="52"/>
      <c r="S2" s="52"/>
    </row>
    <row r="3" spans="1:19" s="51" customFormat="1" ht="49.5" customHeight="1" thickBot="1">
      <c r="A3" s="80" t="s">
        <v>0</v>
      </c>
      <c r="F3" s="87"/>
      <c r="G3" s="88"/>
      <c r="I3" s="30"/>
      <c r="J3" s="52"/>
      <c r="K3" s="30"/>
      <c r="L3" s="52"/>
      <c r="M3" s="30"/>
      <c r="N3" s="6"/>
      <c r="O3" s="81"/>
      <c r="P3" s="7" t="s">
        <v>1</v>
      </c>
      <c r="S3" s="52"/>
    </row>
    <row r="4" spans="1:19" s="8" customFormat="1" ht="42.75" customHeight="1">
      <c r="A4" s="105" t="s">
        <v>27</v>
      </c>
      <c r="B4" s="108" t="s">
        <v>2</v>
      </c>
      <c r="C4" s="109"/>
      <c r="D4" s="109"/>
      <c r="E4" s="109"/>
      <c r="F4" s="110"/>
      <c r="G4" s="100" t="s">
        <v>28</v>
      </c>
      <c r="H4" s="103" t="s">
        <v>3</v>
      </c>
      <c r="I4" s="104"/>
      <c r="J4" s="104"/>
      <c r="K4" s="104"/>
      <c r="L4" s="104"/>
      <c r="M4" s="104"/>
      <c r="N4" s="104"/>
      <c r="O4" s="104"/>
      <c r="P4" s="104"/>
      <c r="Q4" s="82"/>
      <c r="S4" s="9"/>
    </row>
    <row r="5" spans="1:19" ht="41.25" customHeight="1">
      <c r="A5" s="106"/>
      <c r="B5" s="111" t="s">
        <v>4</v>
      </c>
      <c r="C5" s="111" t="s">
        <v>5</v>
      </c>
      <c r="D5" s="112" t="s">
        <v>29</v>
      </c>
      <c r="E5" s="114" t="s">
        <v>6</v>
      </c>
      <c r="F5" s="114" t="s">
        <v>7</v>
      </c>
      <c r="G5" s="101"/>
      <c r="H5" s="89" t="s">
        <v>8</v>
      </c>
      <c r="I5" s="91" t="s">
        <v>9</v>
      </c>
      <c r="J5" s="97" t="s">
        <v>10</v>
      </c>
      <c r="K5" s="98" t="s">
        <v>9</v>
      </c>
      <c r="L5" s="93" t="s">
        <v>30</v>
      </c>
      <c r="M5" s="98" t="s">
        <v>9</v>
      </c>
      <c r="N5" s="89" t="s">
        <v>11</v>
      </c>
      <c r="O5" s="98" t="s">
        <v>9</v>
      </c>
      <c r="P5" s="95" t="s">
        <v>7</v>
      </c>
      <c r="S5" s="10"/>
    </row>
    <row r="6" spans="1:19" ht="36" customHeight="1" thickBot="1">
      <c r="A6" s="107"/>
      <c r="B6" s="90"/>
      <c r="C6" s="90"/>
      <c r="D6" s="113"/>
      <c r="E6" s="90"/>
      <c r="F6" s="90"/>
      <c r="G6" s="102"/>
      <c r="H6" s="90"/>
      <c r="I6" s="92"/>
      <c r="J6" s="90"/>
      <c r="K6" s="99"/>
      <c r="L6" s="94"/>
      <c r="M6" s="99"/>
      <c r="N6" s="90"/>
      <c r="O6" s="99"/>
      <c r="P6" s="96"/>
      <c r="S6" s="11"/>
    </row>
    <row r="7" spans="1:19" ht="18.75" customHeight="1">
      <c r="A7" s="69"/>
      <c r="B7" s="31"/>
      <c r="C7" s="31"/>
      <c r="D7" s="32"/>
      <c r="E7" s="33"/>
      <c r="F7" s="33"/>
      <c r="G7" s="33"/>
      <c r="H7" s="33"/>
      <c r="I7" s="34"/>
      <c r="J7" s="33"/>
      <c r="K7" s="35"/>
      <c r="L7" s="36"/>
      <c r="M7" s="35"/>
      <c r="N7" s="33"/>
      <c r="O7" s="35"/>
      <c r="P7" s="33"/>
      <c r="S7" s="11"/>
    </row>
    <row r="8" spans="1:16" ht="34.5" customHeight="1">
      <c r="A8" s="70" t="s">
        <v>12</v>
      </c>
      <c r="B8" s="37"/>
      <c r="C8" s="37"/>
      <c r="D8" s="37"/>
      <c r="E8" s="37"/>
      <c r="F8" s="37"/>
      <c r="G8" s="38"/>
      <c r="H8" s="37">
        <f>H9</f>
        <v>80000000000</v>
      </c>
      <c r="I8" s="37">
        <f>IF($P9=0," ",ROUND(H8/$P9*100,2))</f>
        <v>100</v>
      </c>
      <c r="J8" s="37">
        <f>J9</f>
        <v>0</v>
      </c>
      <c r="K8" s="37">
        <f>IF($P9=0," ",ROUND(J8/$P9*100,2))</f>
        <v>0</v>
      </c>
      <c r="L8" s="37">
        <f>L9</f>
        <v>0</v>
      </c>
      <c r="M8" s="37">
        <f>IF($P9=0," ",ROUND(L8/$P9*100,2))</f>
        <v>0</v>
      </c>
      <c r="N8" s="37">
        <f>N9</f>
        <v>0</v>
      </c>
      <c r="O8" s="37">
        <f>IF($P9=0," ",ROUND(N8/$P9*100,2))</f>
        <v>0</v>
      </c>
      <c r="P8" s="37">
        <f>H8+J8+L8+N8</f>
        <v>80000000000</v>
      </c>
    </row>
    <row r="9" spans="1:16" ht="31.5" customHeight="1">
      <c r="A9" s="50" t="s">
        <v>13</v>
      </c>
      <c r="B9" s="39"/>
      <c r="C9" s="39"/>
      <c r="D9" s="39"/>
      <c r="E9" s="39"/>
      <c r="F9" s="41">
        <f>SUM(B9:E9)</f>
        <v>0</v>
      </c>
      <c r="G9" s="40"/>
      <c r="H9" s="39">
        <v>80000000000</v>
      </c>
      <c r="I9" s="41">
        <f>IF($P9=0," ",ROUND(H9/$P9*100,2))</f>
        <v>100</v>
      </c>
      <c r="J9" s="41">
        <f>C9*G9</f>
        <v>0</v>
      </c>
      <c r="K9" s="41">
        <f>IF($P9=0," ",ROUND(J9/$P9*100,2))</f>
        <v>0</v>
      </c>
      <c r="L9" s="41">
        <f>D9*G9</f>
        <v>0</v>
      </c>
      <c r="M9" s="41">
        <f>IF($P9=0," ",ROUND(L9/$P9*100,2))</f>
        <v>0</v>
      </c>
      <c r="N9" s="41">
        <f>E9*G9</f>
        <v>0</v>
      </c>
      <c r="O9" s="41">
        <f>IF($P9=0," ",ROUND(N9/$P9*100,2))</f>
        <v>0</v>
      </c>
      <c r="P9" s="41">
        <f>H9+J9+L9+N9</f>
        <v>80000000000</v>
      </c>
    </row>
    <row r="10" spans="1:19" s="51" customFormat="1" ht="24.75" customHeight="1">
      <c r="A10" s="50"/>
      <c r="B10" s="41"/>
      <c r="C10" s="41"/>
      <c r="D10" s="41"/>
      <c r="E10" s="41"/>
      <c r="F10" s="41"/>
      <c r="G10" s="43"/>
      <c r="H10" s="41"/>
      <c r="I10" s="41"/>
      <c r="J10" s="41"/>
      <c r="K10" s="41"/>
      <c r="L10" s="41"/>
      <c r="M10" s="41"/>
      <c r="N10" s="41"/>
      <c r="O10" s="41"/>
      <c r="P10" s="41"/>
      <c r="S10" s="52"/>
    </row>
    <row r="11" spans="1:16" ht="34.5" customHeight="1">
      <c r="A11" s="70" t="s">
        <v>14</v>
      </c>
      <c r="E11" s="37"/>
      <c r="F11" s="37"/>
      <c r="G11" s="38"/>
      <c r="H11" s="37">
        <f>SUM(H12:H16)</f>
        <v>625269156650</v>
      </c>
      <c r="I11" s="37">
        <f aca="true" t="shared" si="0" ref="I11:I16">IF($P11=0," ",ROUND(H11/$P11*100,2))</f>
        <v>93.33</v>
      </c>
      <c r="J11" s="37">
        <f>SUM(J12:J16)</f>
        <v>21896021940</v>
      </c>
      <c r="K11" s="37">
        <f aca="true" t="shared" si="1" ref="K11:K16">IF($P11=0," ",ROUND(J11/$P11*100,2))</f>
        <v>3.27</v>
      </c>
      <c r="L11" s="37">
        <f>SUM(L12:L16)</f>
        <v>9901507950</v>
      </c>
      <c r="M11" s="37">
        <f aca="true" t="shared" si="2" ref="M11:M16">IF($P11=0," ",ROUND(L11/$P11*100,2))</f>
        <v>1.48</v>
      </c>
      <c r="N11" s="37">
        <f>SUM(N12:N16)</f>
        <v>12904120310</v>
      </c>
      <c r="O11" s="37">
        <f aca="true" t="shared" si="3" ref="O11:O16">IF($P11=0," ",ROUND(N11/$P11*100,2))</f>
        <v>1.93</v>
      </c>
      <c r="P11" s="37">
        <f aca="true" t="shared" si="4" ref="P11:P16">H11+J11+L11+N11</f>
        <v>669970806850</v>
      </c>
    </row>
    <row r="12" spans="1:16" ht="34.5" customHeight="1">
      <c r="A12" s="50" t="s">
        <v>31</v>
      </c>
      <c r="B12" s="39">
        <v>7484936808</v>
      </c>
      <c r="C12" s="39">
        <v>53295</v>
      </c>
      <c r="D12" s="39">
        <v>70292140</v>
      </c>
      <c r="E12" s="39">
        <v>273537014</v>
      </c>
      <c r="F12" s="41">
        <f>SUM(B12:E12)</f>
        <v>7828819257</v>
      </c>
      <c r="G12" s="40">
        <v>10</v>
      </c>
      <c r="H12" s="41">
        <f>B12*$G12</f>
        <v>74849368080</v>
      </c>
      <c r="I12" s="41">
        <f t="shared" si="0"/>
        <v>95.61</v>
      </c>
      <c r="J12" s="41">
        <f>C12*$G12</f>
        <v>532950</v>
      </c>
      <c r="K12" s="41">
        <f t="shared" si="1"/>
        <v>0</v>
      </c>
      <c r="L12" s="41">
        <f>D12*$G12</f>
        <v>702921400</v>
      </c>
      <c r="M12" s="41">
        <f t="shared" si="2"/>
        <v>0.9</v>
      </c>
      <c r="N12" s="41">
        <f>E12*$G12</f>
        <v>2735370140</v>
      </c>
      <c r="O12" s="41">
        <f t="shared" si="3"/>
        <v>3.49</v>
      </c>
      <c r="P12" s="41">
        <f t="shared" si="4"/>
        <v>78288192570</v>
      </c>
    </row>
    <row r="13" spans="1:19" s="12" customFormat="1" ht="34.5" customHeight="1">
      <c r="A13" s="71" t="s">
        <v>32</v>
      </c>
      <c r="B13" s="39">
        <v>13010000000</v>
      </c>
      <c r="C13" s="39"/>
      <c r="D13" s="39"/>
      <c r="E13" s="39"/>
      <c r="F13" s="42">
        <f>SUM(B13:E13)</f>
        <v>13010000000</v>
      </c>
      <c r="G13" s="40">
        <v>10</v>
      </c>
      <c r="H13" s="42">
        <f>B13*$G13</f>
        <v>130100000000</v>
      </c>
      <c r="I13" s="42">
        <f t="shared" si="0"/>
        <v>100</v>
      </c>
      <c r="J13" s="42">
        <f>C13*$G13</f>
        <v>0</v>
      </c>
      <c r="K13" s="41">
        <f t="shared" si="1"/>
        <v>0</v>
      </c>
      <c r="L13" s="42">
        <f>D13*$G13</f>
        <v>0</v>
      </c>
      <c r="M13" s="41">
        <f t="shared" si="2"/>
        <v>0</v>
      </c>
      <c r="N13" s="42">
        <f>E13*$G13</f>
        <v>0</v>
      </c>
      <c r="O13" s="41">
        <f t="shared" si="3"/>
        <v>0</v>
      </c>
      <c r="P13" s="42">
        <f t="shared" si="4"/>
        <v>130100000000</v>
      </c>
      <c r="Q13" s="83"/>
      <c r="S13" s="13"/>
    </row>
    <row r="14" spans="1:16" ht="34.5" customHeight="1">
      <c r="A14" s="72" t="s">
        <v>33</v>
      </c>
      <c r="B14" s="39">
        <v>31032566507</v>
      </c>
      <c r="C14" s="39">
        <v>33369899</v>
      </c>
      <c r="D14" s="39">
        <v>919858655</v>
      </c>
      <c r="E14" s="39">
        <v>1014204939</v>
      </c>
      <c r="F14" s="41">
        <f>SUM(B14:E14)</f>
        <v>33000000000</v>
      </c>
      <c r="G14" s="40">
        <v>10</v>
      </c>
      <c r="H14" s="41">
        <f>B14*$G14</f>
        <v>310325665070</v>
      </c>
      <c r="I14" s="41">
        <f t="shared" si="0"/>
        <v>94.04</v>
      </c>
      <c r="J14" s="41">
        <f>C14*$G14</f>
        <v>333698990</v>
      </c>
      <c r="K14" s="41">
        <f t="shared" si="1"/>
        <v>0.1</v>
      </c>
      <c r="L14" s="41">
        <f>D14*$G14</f>
        <v>9198586550</v>
      </c>
      <c r="M14" s="41">
        <f t="shared" si="2"/>
        <v>2.79</v>
      </c>
      <c r="N14" s="41">
        <f>E14*$G14</f>
        <v>10142049390</v>
      </c>
      <c r="O14" s="41">
        <f t="shared" si="3"/>
        <v>3.07</v>
      </c>
      <c r="P14" s="41">
        <f t="shared" si="4"/>
        <v>330000000000</v>
      </c>
    </row>
    <row r="15" spans="1:16" ht="34.5" customHeight="1">
      <c r="A15" s="50" t="s">
        <v>15</v>
      </c>
      <c r="B15" s="39">
        <v>905591350</v>
      </c>
      <c r="C15" s="39"/>
      <c r="D15" s="39"/>
      <c r="E15" s="39">
        <v>2670078</v>
      </c>
      <c r="F15" s="41">
        <f>SUM(B15:E15)</f>
        <v>908261428</v>
      </c>
      <c r="G15" s="40">
        <v>10</v>
      </c>
      <c r="H15" s="41">
        <f>B15*$G15</f>
        <v>9055913500</v>
      </c>
      <c r="I15" s="41">
        <f t="shared" si="0"/>
        <v>99.71</v>
      </c>
      <c r="J15" s="41">
        <f>C15*$G15</f>
        <v>0</v>
      </c>
      <c r="K15" s="41">
        <f t="shared" si="1"/>
        <v>0</v>
      </c>
      <c r="L15" s="41">
        <f>D15*$G15</f>
        <v>0</v>
      </c>
      <c r="M15" s="41">
        <f t="shared" si="2"/>
        <v>0</v>
      </c>
      <c r="N15" s="41">
        <f>E15*$G15</f>
        <v>26700780</v>
      </c>
      <c r="O15" s="41">
        <f t="shared" si="3"/>
        <v>0.29</v>
      </c>
      <c r="P15" s="41">
        <f t="shared" si="4"/>
        <v>9082614280</v>
      </c>
    </row>
    <row r="16" spans="1:16" ht="34.5" customHeight="1">
      <c r="A16" s="71" t="s">
        <v>34</v>
      </c>
      <c r="B16" s="39">
        <v>100938210</v>
      </c>
      <c r="C16" s="39">
        <v>21561790</v>
      </c>
      <c r="D16" s="39"/>
      <c r="E16" s="39"/>
      <c r="F16" s="41">
        <f>SUM(B16:E16)</f>
        <v>122500000</v>
      </c>
      <c r="G16" s="40">
        <v>1000</v>
      </c>
      <c r="H16" s="41">
        <f>B16*$G16</f>
        <v>100938210000</v>
      </c>
      <c r="I16" s="41">
        <f t="shared" si="0"/>
        <v>82.4</v>
      </c>
      <c r="J16" s="41">
        <f>C16*$G16</f>
        <v>21561790000</v>
      </c>
      <c r="K16" s="41">
        <f t="shared" si="1"/>
        <v>17.6</v>
      </c>
      <c r="L16" s="41">
        <f>D16*$G16</f>
        <v>0</v>
      </c>
      <c r="M16" s="41">
        <f t="shared" si="2"/>
        <v>0</v>
      </c>
      <c r="N16" s="41">
        <f>E16*$G16</f>
        <v>0</v>
      </c>
      <c r="O16" s="41">
        <f t="shared" si="3"/>
        <v>0</v>
      </c>
      <c r="P16" s="41">
        <f t="shared" si="4"/>
        <v>122500000000</v>
      </c>
    </row>
    <row r="17" spans="1:19" s="51" customFormat="1" ht="24" customHeight="1">
      <c r="A17" s="50"/>
      <c r="B17" s="41"/>
      <c r="C17" s="41"/>
      <c r="D17" s="41"/>
      <c r="E17" s="41"/>
      <c r="F17" s="41"/>
      <c r="G17" s="43"/>
      <c r="H17" s="41"/>
      <c r="I17" s="41"/>
      <c r="J17" s="41"/>
      <c r="K17" s="41"/>
      <c r="L17" s="41"/>
      <c r="M17" s="41"/>
      <c r="N17" s="41"/>
      <c r="O17" s="41"/>
      <c r="P17" s="41"/>
      <c r="S17" s="52"/>
    </row>
    <row r="18" spans="1:19" s="14" customFormat="1" ht="34.5" customHeight="1">
      <c r="A18" s="70" t="s">
        <v>35</v>
      </c>
      <c r="B18" s="37"/>
      <c r="C18" s="37"/>
      <c r="D18" s="37"/>
      <c r="E18" s="37"/>
      <c r="F18" s="41">
        <f aca="true" t="shared" si="5" ref="F18:F24">SUM(B18:E18)</f>
        <v>0</v>
      </c>
      <c r="G18" s="43" t="s">
        <v>0</v>
      </c>
      <c r="H18" s="37">
        <f>SUM(H19:H24)</f>
        <v>192195219000</v>
      </c>
      <c r="I18" s="37">
        <f aca="true" t="shared" si="6" ref="I18:I24">IF($P18=0," ",ROUND(H18/$P18*100,2))</f>
        <v>97.51</v>
      </c>
      <c r="J18" s="37">
        <f>SUM(J19:J24)</f>
        <v>0</v>
      </c>
      <c r="K18" s="37">
        <f aca="true" t="shared" si="7" ref="K18:K24">IF($P18=0," ",ROUND(J18/$P18*100,2))</f>
        <v>0</v>
      </c>
      <c r="L18" s="37">
        <f>SUM(L19:L24)</f>
        <v>4904731000</v>
      </c>
      <c r="M18" s="37">
        <f aca="true" t="shared" si="8" ref="M18:M24">IF($P18=0," ",ROUND(L18/$P18*100,2))</f>
        <v>2.49</v>
      </c>
      <c r="N18" s="37">
        <f>SUM(N19:N24)</f>
        <v>50000</v>
      </c>
      <c r="O18" s="37">
        <f aca="true" t="shared" si="9" ref="O18:O24">IF($P18=0," ",ROUND(N18/$P18*100,2))</f>
        <v>0</v>
      </c>
      <c r="P18" s="37">
        <f aca="true" t="shared" si="10" ref="P18:P24">H18+J18+L18+N18</f>
        <v>197100000000</v>
      </c>
      <c r="Q18" s="60"/>
      <c r="S18" s="5"/>
    </row>
    <row r="19" spans="1:16" ht="34.5" customHeight="1">
      <c r="A19" s="57" t="s">
        <v>16</v>
      </c>
      <c r="B19" s="39"/>
      <c r="C19" s="39"/>
      <c r="D19" s="39"/>
      <c r="E19" s="39"/>
      <c r="F19" s="41">
        <f t="shared" si="5"/>
        <v>0</v>
      </c>
      <c r="G19" s="40"/>
      <c r="H19" s="39">
        <v>12000000000</v>
      </c>
      <c r="I19" s="41">
        <f t="shared" si="6"/>
        <v>100</v>
      </c>
      <c r="J19" s="41">
        <f>C19*G19</f>
        <v>0</v>
      </c>
      <c r="K19" s="41">
        <f t="shared" si="7"/>
        <v>0</v>
      </c>
      <c r="L19" s="41">
        <f>D19*G19</f>
        <v>0</v>
      </c>
      <c r="M19" s="41">
        <f t="shared" si="8"/>
        <v>0</v>
      </c>
      <c r="N19" s="41">
        <f>E19*G19</f>
        <v>0</v>
      </c>
      <c r="O19" s="41">
        <f t="shared" si="9"/>
        <v>0</v>
      </c>
      <c r="P19" s="41">
        <f t="shared" si="10"/>
        <v>12000000000</v>
      </c>
    </row>
    <row r="20" spans="1:26" ht="34.5" customHeight="1">
      <c r="A20" s="50" t="s">
        <v>17</v>
      </c>
      <c r="B20" s="39">
        <v>509521900</v>
      </c>
      <c r="C20" s="39"/>
      <c r="D20" s="39">
        <v>490473100</v>
      </c>
      <c r="E20" s="39">
        <v>5000</v>
      </c>
      <c r="F20" s="41">
        <f t="shared" si="5"/>
        <v>1000000000</v>
      </c>
      <c r="G20" s="40">
        <v>10</v>
      </c>
      <c r="H20" s="41">
        <f>B20*$G20</f>
        <v>5095219000</v>
      </c>
      <c r="I20" s="41">
        <f t="shared" si="6"/>
        <v>50.95</v>
      </c>
      <c r="J20" s="41">
        <f>C20*G20</f>
        <v>0</v>
      </c>
      <c r="K20" s="41">
        <f t="shared" si="7"/>
        <v>0</v>
      </c>
      <c r="L20" s="41">
        <f>D20*$G20</f>
        <v>4904731000</v>
      </c>
      <c r="M20" s="41">
        <f t="shared" si="8"/>
        <v>49.05</v>
      </c>
      <c r="N20" s="41">
        <f>E20*$G20</f>
        <v>50000</v>
      </c>
      <c r="O20" s="41">
        <f t="shared" si="9"/>
        <v>0</v>
      </c>
      <c r="P20" s="41">
        <f t="shared" si="10"/>
        <v>10000000000</v>
      </c>
      <c r="Q20" s="16"/>
      <c r="R20" s="15"/>
      <c r="T20" s="15"/>
      <c r="U20" s="16"/>
      <c r="V20" s="15"/>
      <c r="X20" s="15"/>
      <c r="Y20" s="16"/>
      <c r="Z20" s="15"/>
    </row>
    <row r="21" spans="1:26" ht="34.5" customHeight="1">
      <c r="A21" s="53" t="s">
        <v>36</v>
      </c>
      <c r="B21" s="39">
        <v>9000000000</v>
      </c>
      <c r="C21" s="39"/>
      <c r="D21" s="39"/>
      <c r="E21" s="39"/>
      <c r="F21" s="41">
        <f t="shared" si="5"/>
        <v>9000000000</v>
      </c>
      <c r="G21" s="40">
        <v>10</v>
      </c>
      <c r="H21" s="41">
        <f>B21*$G21</f>
        <v>90000000000</v>
      </c>
      <c r="I21" s="41">
        <f t="shared" si="6"/>
        <v>100</v>
      </c>
      <c r="J21" s="41">
        <f>C21*$G21</f>
        <v>0</v>
      </c>
      <c r="K21" s="41">
        <f t="shared" si="7"/>
        <v>0</v>
      </c>
      <c r="L21" s="41">
        <f>D21*$G21</f>
        <v>0</v>
      </c>
      <c r="M21" s="41">
        <f t="shared" si="8"/>
        <v>0</v>
      </c>
      <c r="N21" s="41">
        <f>E21*$G21</f>
        <v>0</v>
      </c>
      <c r="O21" s="41">
        <f t="shared" si="9"/>
        <v>0</v>
      </c>
      <c r="P21" s="41">
        <f t="shared" si="10"/>
        <v>90000000000</v>
      </c>
      <c r="Q21" s="16"/>
      <c r="R21" s="15"/>
      <c r="T21" s="15"/>
      <c r="U21" s="16"/>
      <c r="V21" s="15"/>
      <c r="X21" s="15"/>
      <c r="Y21" s="16"/>
      <c r="Z21" s="15"/>
    </row>
    <row r="22" spans="1:26" ht="34.5" customHeight="1">
      <c r="A22" s="53" t="s">
        <v>37</v>
      </c>
      <c r="B22" s="39">
        <v>5000000000</v>
      </c>
      <c r="C22" s="39"/>
      <c r="D22" s="39"/>
      <c r="E22" s="39"/>
      <c r="F22" s="41">
        <f t="shared" si="5"/>
        <v>5000000000</v>
      </c>
      <c r="G22" s="40">
        <v>10</v>
      </c>
      <c r="H22" s="41">
        <f>B22*$G22</f>
        <v>50000000000</v>
      </c>
      <c r="I22" s="41">
        <f t="shared" si="6"/>
        <v>100</v>
      </c>
      <c r="J22" s="41">
        <f>C22*$G22</f>
        <v>0</v>
      </c>
      <c r="K22" s="41">
        <f t="shared" si="7"/>
        <v>0</v>
      </c>
      <c r="L22" s="41">
        <f>D22*$G22</f>
        <v>0</v>
      </c>
      <c r="M22" s="41">
        <f t="shared" si="8"/>
        <v>0</v>
      </c>
      <c r="N22" s="41">
        <f>E22*$G22</f>
        <v>0</v>
      </c>
      <c r="O22" s="41">
        <f t="shared" si="9"/>
        <v>0</v>
      </c>
      <c r="P22" s="41">
        <f t="shared" si="10"/>
        <v>50000000000</v>
      </c>
      <c r="Q22" s="16"/>
      <c r="R22" s="15"/>
      <c r="T22" s="15"/>
      <c r="U22" s="16"/>
      <c r="V22" s="15"/>
      <c r="X22" s="15"/>
      <c r="Y22" s="16"/>
      <c r="Z22" s="15"/>
    </row>
    <row r="23" spans="1:26" ht="34.5" customHeight="1">
      <c r="A23" s="53" t="s">
        <v>18</v>
      </c>
      <c r="B23" s="39"/>
      <c r="C23" s="39"/>
      <c r="D23" s="39"/>
      <c r="E23" s="39"/>
      <c r="F23" s="41">
        <f t="shared" si="5"/>
        <v>0</v>
      </c>
      <c r="G23" s="40"/>
      <c r="H23" s="39">
        <v>100000000</v>
      </c>
      <c r="I23" s="41">
        <f t="shared" si="6"/>
        <v>100</v>
      </c>
      <c r="J23" s="41">
        <f>C23*$G23</f>
        <v>0</v>
      </c>
      <c r="K23" s="41">
        <f t="shared" si="7"/>
        <v>0</v>
      </c>
      <c r="L23" s="41">
        <f>D23*$G23</f>
        <v>0</v>
      </c>
      <c r="M23" s="41">
        <f t="shared" si="8"/>
        <v>0</v>
      </c>
      <c r="N23" s="41">
        <f>E23*$G23</f>
        <v>0</v>
      </c>
      <c r="O23" s="41">
        <f t="shared" si="9"/>
        <v>0</v>
      </c>
      <c r="P23" s="41">
        <f t="shared" si="10"/>
        <v>100000000</v>
      </c>
      <c r="Q23" s="16"/>
      <c r="R23" s="15"/>
      <c r="T23" s="15"/>
      <c r="U23" s="16"/>
      <c r="V23" s="15"/>
      <c r="X23" s="15"/>
      <c r="Y23" s="16"/>
      <c r="Z23" s="15"/>
    </row>
    <row r="24" spans="1:26" ht="34.5" customHeight="1">
      <c r="A24" s="53" t="s">
        <v>38</v>
      </c>
      <c r="B24" s="39">
        <v>3500000000</v>
      </c>
      <c r="C24" s="39"/>
      <c r="D24" s="39"/>
      <c r="E24" s="39"/>
      <c r="F24" s="41">
        <f t="shared" si="5"/>
        <v>3500000000</v>
      </c>
      <c r="G24" s="40">
        <v>10</v>
      </c>
      <c r="H24" s="41">
        <f>B24*$G24</f>
        <v>35000000000</v>
      </c>
      <c r="I24" s="41">
        <f t="shared" si="6"/>
        <v>100</v>
      </c>
      <c r="J24" s="41">
        <f>C24*$G24</f>
        <v>0</v>
      </c>
      <c r="K24" s="41">
        <f t="shared" si="7"/>
        <v>0</v>
      </c>
      <c r="L24" s="41">
        <f>D24*$G24</f>
        <v>0</v>
      </c>
      <c r="M24" s="41">
        <f t="shared" si="8"/>
        <v>0</v>
      </c>
      <c r="N24" s="41">
        <f>E24*$G24</f>
        <v>0</v>
      </c>
      <c r="O24" s="41">
        <f t="shared" si="9"/>
        <v>0</v>
      </c>
      <c r="P24" s="41">
        <f t="shared" si="10"/>
        <v>35000000000</v>
      </c>
      <c r="Q24" s="16"/>
      <c r="R24" s="15"/>
      <c r="T24" s="15"/>
      <c r="U24" s="16"/>
      <c r="V24" s="15"/>
      <c r="X24" s="15"/>
      <c r="Y24" s="16"/>
      <c r="Z24" s="15"/>
    </row>
    <row r="25" spans="1:26" s="51" customFormat="1" ht="23.25" customHeight="1">
      <c r="A25" s="53"/>
      <c r="B25" s="41"/>
      <c r="C25" s="41"/>
      <c r="D25" s="41"/>
      <c r="E25" s="41"/>
      <c r="F25" s="41"/>
      <c r="G25" s="43"/>
      <c r="H25" s="41"/>
      <c r="I25" s="41"/>
      <c r="J25" s="41"/>
      <c r="K25" s="41"/>
      <c r="L25" s="41"/>
      <c r="M25" s="41"/>
      <c r="N25" s="41"/>
      <c r="O25" s="41"/>
      <c r="P25" s="41"/>
      <c r="Q25" s="16"/>
      <c r="R25" s="15"/>
      <c r="S25" s="52"/>
      <c r="T25" s="15"/>
      <c r="U25" s="16"/>
      <c r="V25" s="15"/>
      <c r="X25" s="15"/>
      <c r="Y25" s="16"/>
      <c r="Z25" s="15"/>
    </row>
    <row r="26" spans="1:19" s="17" customFormat="1" ht="34.5" customHeight="1">
      <c r="A26" s="73" t="s">
        <v>19</v>
      </c>
      <c r="B26" s="44"/>
      <c r="C26" s="44"/>
      <c r="D26" s="44"/>
      <c r="E26" s="44"/>
      <c r="F26" s="45"/>
      <c r="G26" s="46"/>
      <c r="H26" s="44">
        <f>SUM(H27:H32)</f>
        <v>306551922358.64996</v>
      </c>
      <c r="I26" s="44">
        <f aca="true" t="shared" si="11" ref="I26:I32">IF($P26=0," ",ROUND(H26/$P26*100,2))</f>
        <v>100</v>
      </c>
      <c r="J26" s="44">
        <f>SUM(J27:J32)</f>
        <v>0</v>
      </c>
      <c r="K26" s="44">
        <f aca="true" t="shared" si="12" ref="K26:K32">IF($P26=0," ",ROUND(J26/$P26*100,2))</f>
        <v>0</v>
      </c>
      <c r="L26" s="44">
        <f>SUM(L27:L32)</f>
        <v>0</v>
      </c>
      <c r="M26" s="44">
        <f aca="true" t="shared" si="13" ref="M26:M32">IF($P26=0," ",ROUND(L26/$P26*100,2))</f>
        <v>0</v>
      </c>
      <c r="N26" s="44">
        <f>SUM(N27:N32)</f>
        <v>0</v>
      </c>
      <c r="O26" s="44">
        <f aca="true" t="shared" si="14" ref="O26:O32">IF($P26=0," ",ROUND(N26/$P26*100,2))</f>
        <v>0</v>
      </c>
      <c r="P26" s="44">
        <f aca="true" t="shared" si="15" ref="P26:P32">H26+J26+L26+N26</f>
        <v>306551922358.64996</v>
      </c>
      <c r="Q26" s="84"/>
      <c r="S26" s="18"/>
    </row>
    <row r="27" spans="1:26" s="21" customFormat="1" ht="34.5" customHeight="1">
      <c r="A27" s="74" t="s">
        <v>47</v>
      </c>
      <c r="B27" s="47">
        <v>4000000000</v>
      </c>
      <c r="C27" s="47"/>
      <c r="D27" s="47"/>
      <c r="E27" s="47"/>
      <c r="F27" s="45">
        <f>SUM(B27:E27)</f>
        <v>4000000000</v>
      </c>
      <c r="G27" s="48">
        <v>10</v>
      </c>
      <c r="H27" s="45">
        <f>B27*$G27</f>
        <v>40000000000</v>
      </c>
      <c r="I27" s="45">
        <f t="shared" si="11"/>
        <v>100</v>
      </c>
      <c r="J27" s="45">
        <f aca="true" t="shared" si="16" ref="J27:J32">C27*$G27</f>
        <v>0</v>
      </c>
      <c r="K27" s="45">
        <f t="shared" si="12"/>
        <v>0</v>
      </c>
      <c r="L27" s="45">
        <f aca="true" t="shared" si="17" ref="L27:L32">D27*$G27</f>
        <v>0</v>
      </c>
      <c r="M27" s="45">
        <f t="shared" si="13"/>
        <v>0</v>
      </c>
      <c r="N27" s="45">
        <f aca="true" t="shared" si="18" ref="N27:N32">E27*$G27</f>
        <v>0</v>
      </c>
      <c r="O27" s="45">
        <f t="shared" si="14"/>
        <v>0</v>
      </c>
      <c r="P27" s="45">
        <f t="shared" si="15"/>
        <v>40000000000</v>
      </c>
      <c r="Q27" s="19"/>
      <c r="R27" s="20"/>
      <c r="S27" s="18"/>
      <c r="T27" s="20"/>
      <c r="U27" s="19"/>
      <c r="V27" s="20"/>
      <c r="X27" s="20"/>
      <c r="Y27" s="19"/>
      <c r="Z27" s="20"/>
    </row>
    <row r="28" spans="1:26" s="12" customFormat="1" ht="34.5" customHeight="1">
      <c r="A28" s="50" t="s">
        <v>39</v>
      </c>
      <c r="B28" s="47"/>
      <c r="C28" s="47"/>
      <c r="D28" s="47"/>
      <c r="E28" s="47"/>
      <c r="F28" s="42">
        <f>SUM(B28:E28)</f>
        <v>0</v>
      </c>
      <c r="G28" s="48"/>
      <c r="H28" s="47">
        <v>103176302963.5</v>
      </c>
      <c r="I28" s="45">
        <f t="shared" si="11"/>
        <v>100</v>
      </c>
      <c r="J28" s="45">
        <f t="shared" si="16"/>
        <v>0</v>
      </c>
      <c r="K28" s="45">
        <f t="shared" si="12"/>
        <v>0</v>
      </c>
      <c r="L28" s="45">
        <f t="shared" si="17"/>
        <v>0</v>
      </c>
      <c r="M28" s="45">
        <f t="shared" si="13"/>
        <v>0</v>
      </c>
      <c r="N28" s="45">
        <f t="shared" si="18"/>
        <v>0</v>
      </c>
      <c r="O28" s="45">
        <f t="shared" si="14"/>
        <v>0</v>
      </c>
      <c r="P28" s="42">
        <f t="shared" si="15"/>
        <v>103176302963.5</v>
      </c>
      <c r="Q28" s="85"/>
      <c r="R28" s="86"/>
      <c r="S28" s="13"/>
      <c r="T28" s="86"/>
      <c r="U28" s="85"/>
      <c r="V28" s="86"/>
      <c r="X28" s="86"/>
      <c r="Y28" s="85"/>
      <c r="Z28" s="86"/>
    </row>
    <row r="29" spans="1:26" s="21" customFormat="1" ht="34.5" customHeight="1">
      <c r="A29" s="54" t="s">
        <v>40</v>
      </c>
      <c r="B29" s="47"/>
      <c r="C29" s="47"/>
      <c r="D29" s="47"/>
      <c r="E29" s="47"/>
      <c r="F29" s="45">
        <f>SUM(B29:E29)</f>
        <v>0</v>
      </c>
      <c r="G29" s="48"/>
      <c r="H29" s="47">
        <v>35841731260.41</v>
      </c>
      <c r="I29" s="45">
        <f t="shared" si="11"/>
        <v>100</v>
      </c>
      <c r="J29" s="45">
        <f t="shared" si="16"/>
        <v>0</v>
      </c>
      <c r="K29" s="45">
        <f t="shared" si="12"/>
        <v>0</v>
      </c>
      <c r="L29" s="45">
        <f t="shared" si="17"/>
        <v>0</v>
      </c>
      <c r="M29" s="45">
        <f t="shared" si="13"/>
        <v>0</v>
      </c>
      <c r="N29" s="45">
        <f t="shared" si="18"/>
        <v>0</v>
      </c>
      <c r="O29" s="45">
        <f t="shared" si="14"/>
        <v>0</v>
      </c>
      <c r="P29" s="45">
        <f t="shared" si="15"/>
        <v>35841731260.41</v>
      </c>
      <c r="Q29" s="19"/>
      <c r="R29" s="20"/>
      <c r="S29" s="18"/>
      <c r="T29" s="20"/>
      <c r="U29" s="19"/>
      <c r="V29" s="20"/>
      <c r="X29" s="20"/>
      <c r="Y29" s="19"/>
      <c r="Z29" s="20"/>
    </row>
    <row r="30" spans="1:26" ht="34.5" customHeight="1">
      <c r="A30" s="50" t="s">
        <v>41</v>
      </c>
      <c r="B30" s="47"/>
      <c r="C30" s="47"/>
      <c r="D30" s="47"/>
      <c r="E30" s="47"/>
      <c r="F30" s="41"/>
      <c r="G30" s="48"/>
      <c r="H30" s="47">
        <v>40843934458.77</v>
      </c>
      <c r="I30" s="45">
        <f t="shared" si="11"/>
        <v>100</v>
      </c>
      <c r="J30" s="45">
        <f t="shared" si="16"/>
        <v>0</v>
      </c>
      <c r="K30" s="45">
        <f t="shared" si="12"/>
        <v>0</v>
      </c>
      <c r="L30" s="45">
        <f t="shared" si="17"/>
        <v>0</v>
      </c>
      <c r="M30" s="45">
        <f t="shared" si="13"/>
        <v>0</v>
      </c>
      <c r="N30" s="45">
        <f t="shared" si="18"/>
        <v>0</v>
      </c>
      <c r="O30" s="45">
        <f t="shared" si="14"/>
        <v>0</v>
      </c>
      <c r="P30" s="41">
        <f t="shared" si="15"/>
        <v>40843934458.77</v>
      </c>
      <c r="Q30" s="16"/>
      <c r="R30" s="15"/>
      <c r="T30" s="15"/>
      <c r="U30" s="16"/>
      <c r="V30" s="15"/>
      <c r="X30" s="15"/>
      <c r="Y30" s="16"/>
      <c r="Z30" s="15"/>
    </row>
    <row r="31" spans="1:26" s="21" customFormat="1" ht="34.5" customHeight="1">
      <c r="A31" s="54" t="s">
        <v>42</v>
      </c>
      <c r="B31" s="47"/>
      <c r="C31" s="47"/>
      <c r="D31" s="47"/>
      <c r="E31" s="47"/>
      <c r="F31" s="45">
        <f>SUM(B31:E31)</f>
        <v>0</v>
      </c>
      <c r="G31" s="48"/>
      <c r="H31" s="47">
        <v>77393842883.05</v>
      </c>
      <c r="I31" s="45">
        <f t="shared" si="11"/>
        <v>100</v>
      </c>
      <c r="J31" s="45">
        <f t="shared" si="16"/>
        <v>0</v>
      </c>
      <c r="K31" s="45">
        <f t="shared" si="12"/>
        <v>0</v>
      </c>
      <c r="L31" s="45">
        <f t="shared" si="17"/>
        <v>0</v>
      </c>
      <c r="M31" s="45">
        <f t="shared" si="13"/>
        <v>0</v>
      </c>
      <c r="N31" s="45">
        <f t="shared" si="18"/>
        <v>0</v>
      </c>
      <c r="O31" s="45">
        <f t="shared" si="14"/>
        <v>0</v>
      </c>
      <c r="P31" s="45">
        <f t="shared" si="15"/>
        <v>77393842883.05</v>
      </c>
      <c r="Q31" s="19"/>
      <c r="R31" s="20"/>
      <c r="S31" s="18"/>
      <c r="T31" s="20"/>
      <c r="U31" s="19"/>
      <c r="V31" s="20"/>
      <c r="X31" s="20"/>
      <c r="Y31" s="19"/>
      <c r="Z31" s="20"/>
    </row>
    <row r="32" spans="1:26" s="21" customFormat="1" ht="34.5" customHeight="1">
      <c r="A32" s="54" t="s">
        <v>43</v>
      </c>
      <c r="B32" s="47"/>
      <c r="C32" s="47"/>
      <c r="D32" s="47"/>
      <c r="E32" s="47"/>
      <c r="F32" s="45">
        <f>SUM(B32:E32)</f>
        <v>0</v>
      </c>
      <c r="G32" s="48"/>
      <c r="H32" s="47">
        <v>9296110792.92</v>
      </c>
      <c r="I32" s="45">
        <f t="shared" si="11"/>
        <v>100</v>
      </c>
      <c r="J32" s="45">
        <f t="shared" si="16"/>
        <v>0</v>
      </c>
      <c r="K32" s="45">
        <f t="shared" si="12"/>
        <v>0</v>
      </c>
      <c r="L32" s="45">
        <f t="shared" si="17"/>
        <v>0</v>
      </c>
      <c r="M32" s="45">
        <f t="shared" si="13"/>
        <v>0</v>
      </c>
      <c r="N32" s="45">
        <f t="shared" si="18"/>
        <v>0</v>
      </c>
      <c r="O32" s="45">
        <f t="shared" si="14"/>
        <v>0</v>
      </c>
      <c r="P32" s="45">
        <f t="shared" si="15"/>
        <v>9296110792.92</v>
      </c>
      <c r="Q32" s="19"/>
      <c r="R32" s="20"/>
      <c r="S32" s="18"/>
      <c r="T32" s="20"/>
      <c r="U32" s="19"/>
      <c r="V32" s="20"/>
      <c r="X32" s="20"/>
      <c r="Y32" s="19"/>
      <c r="Z32" s="20"/>
    </row>
    <row r="33" spans="1:26" s="56" customFormat="1" ht="27.75" customHeight="1">
      <c r="A33" s="54"/>
      <c r="B33" s="45"/>
      <c r="C33" s="45"/>
      <c r="D33" s="45"/>
      <c r="E33" s="45"/>
      <c r="F33" s="45"/>
      <c r="G33" s="46"/>
      <c r="H33" s="45"/>
      <c r="I33" s="45"/>
      <c r="J33" s="45"/>
      <c r="K33" s="45"/>
      <c r="L33" s="45"/>
      <c r="M33" s="45"/>
      <c r="N33" s="45"/>
      <c r="O33" s="45"/>
      <c r="P33" s="45"/>
      <c r="Q33" s="19"/>
      <c r="R33" s="20"/>
      <c r="S33" s="55"/>
      <c r="T33" s="20"/>
      <c r="U33" s="19"/>
      <c r="V33" s="20"/>
      <c r="X33" s="20"/>
      <c r="Y33" s="19"/>
      <c r="Z33" s="20"/>
    </row>
    <row r="34" spans="1:26" s="21" customFormat="1" ht="34.5" customHeight="1">
      <c r="A34" s="75" t="s">
        <v>44</v>
      </c>
      <c r="B34" s="45"/>
      <c r="C34" s="45"/>
      <c r="D34" s="45"/>
      <c r="E34" s="45"/>
      <c r="F34" s="45"/>
      <c r="G34" s="46"/>
      <c r="H34" s="44">
        <f>H35</f>
        <v>3506539370</v>
      </c>
      <c r="I34" s="44">
        <f>IF($P34=0," ",ROUND(H34/$P34*100,2))</f>
        <v>40.72</v>
      </c>
      <c r="J34" s="44">
        <f>J35</f>
        <v>0</v>
      </c>
      <c r="K34" s="44">
        <f>IF($P34=0," ",ROUND(J34/$P34*100,2))</f>
        <v>0</v>
      </c>
      <c r="L34" s="44">
        <f>L35</f>
        <v>5104061900</v>
      </c>
      <c r="M34" s="44">
        <f>IF($P34=0," ",ROUND(L34/$P34*100,2))</f>
        <v>59.28</v>
      </c>
      <c r="N34" s="44">
        <f>N35</f>
        <v>0</v>
      </c>
      <c r="O34" s="44">
        <f>IF($P34=0," ",ROUND(N34/$P34*100,2))</f>
        <v>0</v>
      </c>
      <c r="P34" s="37">
        <f>H34+J34+L34+N34</f>
        <v>8610601270</v>
      </c>
      <c r="Q34" s="19"/>
      <c r="R34" s="20"/>
      <c r="S34" s="18"/>
      <c r="T34" s="20"/>
      <c r="U34" s="19"/>
      <c r="V34" s="20"/>
      <c r="X34" s="20"/>
      <c r="Y34" s="19"/>
      <c r="Z34" s="20"/>
    </row>
    <row r="35" spans="1:26" ht="34.5" customHeight="1">
      <c r="A35" s="53" t="s">
        <v>20</v>
      </c>
      <c r="B35" s="39">
        <v>350653937</v>
      </c>
      <c r="C35" s="39"/>
      <c r="D35" s="39">
        <v>510406190</v>
      </c>
      <c r="E35" s="39"/>
      <c r="F35" s="41">
        <f>SUM(B35:E35)</f>
        <v>861060127</v>
      </c>
      <c r="G35" s="40">
        <v>10</v>
      </c>
      <c r="H35" s="41">
        <f>B35*$G35</f>
        <v>3506539370</v>
      </c>
      <c r="I35" s="41">
        <f>IF($P35=0," ",ROUND(H35/$P35*100,2))</f>
        <v>40.72</v>
      </c>
      <c r="J35" s="41">
        <f>C35*$G35</f>
        <v>0</v>
      </c>
      <c r="K35" s="41">
        <f>IF($P35=0," ",ROUND(J35/$P35*100,2))</f>
        <v>0</v>
      </c>
      <c r="L35" s="41">
        <f>D35*$G35</f>
        <v>5104061900</v>
      </c>
      <c r="M35" s="41">
        <f>IF($P35=0," ",ROUND(L35/$P35*100,2))</f>
        <v>59.28</v>
      </c>
      <c r="N35" s="41">
        <f>E35*$G35</f>
        <v>0</v>
      </c>
      <c r="O35" s="41">
        <f>IF($P35=0," ",ROUND(N35/$P35*100,2))</f>
        <v>0</v>
      </c>
      <c r="P35" s="41">
        <f>H35+J35+L35+N35</f>
        <v>8610601270</v>
      </c>
      <c r="Q35" s="16"/>
      <c r="R35" s="15"/>
      <c r="T35" s="15"/>
      <c r="U35" s="16"/>
      <c r="V35" s="15"/>
      <c r="X35" s="15"/>
      <c r="Y35" s="16"/>
      <c r="Z35" s="15"/>
    </row>
    <row r="36" spans="1:26" s="51" customFormat="1" ht="21.75" customHeight="1">
      <c r="A36" s="53"/>
      <c r="B36" s="41"/>
      <c r="C36" s="41"/>
      <c r="D36" s="41"/>
      <c r="E36" s="41"/>
      <c r="F36" s="41"/>
      <c r="G36" s="43"/>
      <c r="H36" s="41"/>
      <c r="I36" s="41"/>
      <c r="J36" s="41"/>
      <c r="K36" s="41"/>
      <c r="L36" s="41"/>
      <c r="M36" s="41"/>
      <c r="N36" s="41"/>
      <c r="O36" s="41"/>
      <c r="P36" s="41"/>
      <c r="Q36" s="16"/>
      <c r="R36" s="15"/>
      <c r="S36" s="52"/>
      <c r="T36" s="15"/>
      <c r="U36" s="16"/>
      <c r="V36" s="15"/>
      <c r="X36" s="15"/>
      <c r="Y36" s="16"/>
      <c r="Z36" s="15"/>
    </row>
    <row r="37" spans="1:26" s="14" customFormat="1" ht="34.5" customHeight="1">
      <c r="A37" s="70" t="s">
        <v>45</v>
      </c>
      <c r="B37" s="37"/>
      <c r="C37" s="37"/>
      <c r="D37" s="37"/>
      <c r="E37" s="37"/>
      <c r="F37" s="37"/>
      <c r="G37" s="38"/>
      <c r="H37" s="37">
        <f>H38</f>
        <v>2272668412.52</v>
      </c>
      <c r="I37" s="37">
        <f>IF($P37=0," ",ROUND(H37/$P37*100,2))</f>
        <v>100</v>
      </c>
      <c r="J37" s="37">
        <f>J38</f>
        <v>0</v>
      </c>
      <c r="K37" s="37">
        <f>IF($P37=0," ",ROUND(J37/$P37*100,2))</f>
        <v>0</v>
      </c>
      <c r="L37" s="37">
        <f>L38</f>
        <v>0</v>
      </c>
      <c r="M37" s="37">
        <f>IF($P37=0," ",ROUND(L37/$P37*100,2))</f>
        <v>0</v>
      </c>
      <c r="N37" s="37">
        <f>N38</f>
        <v>0</v>
      </c>
      <c r="O37" s="37">
        <f>IF($P37=0," ",ROUND(N37/$P37*100,2))</f>
        <v>0</v>
      </c>
      <c r="P37" s="37">
        <f>H37+J37+L37+N37</f>
        <v>2272668412.52</v>
      </c>
      <c r="Q37" s="22"/>
      <c r="R37" s="23"/>
      <c r="S37" s="5"/>
      <c r="T37" s="23"/>
      <c r="U37" s="22"/>
      <c r="V37" s="23"/>
      <c r="X37" s="23"/>
      <c r="Y37" s="22"/>
      <c r="Z37" s="23"/>
    </row>
    <row r="38" spans="1:26" ht="34.5" customHeight="1">
      <c r="A38" s="57" t="s">
        <v>21</v>
      </c>
      <c r="B38" s="39"/>
      <c r="C38" s="39"/>
      <c r="D38" s="39"/>
      <c r="E38" s="39"/>
      <c r="F38" s="41">
        <f>SUM(B38:E38)</f>
        <v>0</v>
      </c>
      <c r="G38" s="40"/>
      <c r="H38" s="39">
        <v>2272668412.52</v>
      </c>
      <c r="I38" s="41">
        <f>IF($P38=0," ",ROUND(H38/$P38*100,2))</f>
        <v>100</v>
      </c>
      <c r="J38" s="41">
        <f>C38*G38</f>
        <v>0</v>
      </c>
      <c r="K38" s="41">
        <f>IF($P38=0," ",ROUND(J38/$P38*100,2))</f>
        <v>0</v>
      </c>
      <c r="L38" s="41">
        <f>D38*G38</f>
        <v>0</v>
      </c>
      <c r="M38" s="41">
        <f>IF($P38=0," ",ROUND(L38/$P38*100,2))</f>
        <v>0</v>
      </c>
      <c r="N38" s="41">
        <f>E38*G38</f>
        <v>0</v>
      </c>
      <c r="O38" s="41">
        <f>IF($P38=0," ",ROUND(N38/$P38*100,2))</f>
        <v>0</v>
      </c>
      <c r="P38" s="41">
        <f>H38+J38+L38+N38</f>
        <v>2272668412.52</v>
      </c>
      <c r="Q38" s="16"/>
      <c r="R38" s="15"/>
      <c r="T38" s="15"/>
      <c r="U38" s="16"/>
      <c r="V38" s="15"/>
      <c r="X38" s="15"/>
      <c r="Y38" s="16"/>
      <c r="Z38" s="15"/>
    </row>
    <row r="39" spans="1:26" s="51" customFormat="1" ht="27" customHeight="1">
      <c r="A39" s="57"/>
      <c r="B39" s="41"/>
      <c r="C39" s="41"/>
      <c r="D39" s="41"/>
      <c r="E39" s="41"/>
      <c r="F39" s="41"/>
      <c r="G39" s="43"/>
      <c r="H39" s="41"/>
      <c r="I39" s="41"/>
      <c r="J39" s="41"/>
      <c r="K39" s="41"/>
      <c r="L39" s="41"/>
      <c r="M39" s="41"/>
      <c r="N39" s="41"/>
      <c r="O39" s="41"/>
      <c r="P39" s="41"/>
      <c r="Q39" s="16"/>
      <c r="R39" s="15"/>
      <c r="S39" s="52"/>
      <c r="T39" s="15"/>
      <c r="U39" s="16"/>
      <c r="V39" s="15"/>
      <c r="X39" s="15"/>
      <c r="Y39" s="16"/>
      <c r="Z39" s="15"/>
    </row>
    <row r="40" spans="1:19" s="14" customFormat="1" ht="34.5" customHeight="1">
      <c r="A40" s="70" t="s">
        <v>22</v>
      </c>
      <c r="B40" s="37"/>
      <c r="C40" s="37"/>
      <c r="D40" s="37"/>
      <c r="E40" s="37"/>
      <c r="F40" s="41">
        <f>SUM(B40:E40)</f>
        <v>0</v>
      </c>
      <c r="G40" s="43" t="s">
        <v>0</v>
      </c>
      <c r="H40" s="37">
        <f>H41</f>
        <v>8716517000</v>
      </c>
      <c r="I40" s="37">
        <f>IF($P40=0," ",ROUND(H40/$P40*100,2))</f>
        <v>100</v>
      </c>
      <c r="J40" s="37">
        <f>J41</f>
        <v>0</v>
      </c>
      <c r="K40" s="37">
        <f>IF($P40=0," ",ROUND(J40/$P40*100,2))</f>
        <v>0</v>
      </c>
      <c r="L40" s="37">
        <f>L41</f>
        <v>0</v>
      </c>
      <c r="M40" s="37">
        <f>IF($P40=0," ",ROUND(L40/$P40*100,2))</f>
        <v>0</v>
      </c>
      <c r="N40" s="37">
        <f>N41</f>
        <v>0</v>
      </c>
      <c r="O40" s="37">
        <f>IF($P40=0," ",ROUND(N40/$P40*100,2))</f>
        <v>0</v>
      </c>
      <c r="P40" s="37">
        <f>H40+J40+L40+N40</f>
        <v>8716517000</v>
      </c>
      <c r="Q40" s="60"/>
      <c r="S40" s="5"/>
    </row>
    <row r="41" spans="1:26" ht="34.5" customHeight="1">
      <c r="A41" s="57" t="s">
        <v>23</v>
      </c>
      <c r="B41" s="39"/>
      <c r="C41" s="39"/>
      <c r="D41" s="39"/>
      <c r="E41" s="39"/>
      <c r="F41" s="41">
        <f>SUM(B41:E41)</f>
        <v>0</v>
      </c>
      <c r="G41" s="40"/>
      <c r="H41" s="39">
        <v>8716517000</v>
      </c>
      <c r="I41" s="41">
        <f>IF($P41=0," ",ROUND(H41/$P41*100,2))</f>
        <v>100</v>
      </c>
      <c r="J41" s="41">
        <f>C41*G41</f>
        <v>0</v>
      </c>
      <c r="K41" s="41">
        <f>IF($P41=0," ",ROUND(J41/$P41*100,2))</f>
        <v>0</v>
      </c>
      <c r="L41" s="41">
        <f>D41*G41</f>
        <v>0</v>
      </c>
      <c r="M41" s="41">
        <f>IF($P41=0," ",ROUND(L41/$P41*100,2))</f>
        <v>0</v>
      </c>
      <c r="N41" s="41">
        <f>E41*G41</f>
        <v>0</v>
      </c>
      <c r="O41" s="41">
        <f>IF($P41=0," ",ROUND(N41/$P41*100,2))</f>
        <v>0</v>
      </c>
      <c r="P41" s="41">
        <f>H41+J41+L41+N41</f>
        <v>8716517000</v>
      </c>
      <c r="Q41" s="16"/>
      <c r="R41" s="15"/>
      <c r="T41" s="15"/>
      <c r="U41" s="16"/>
      <c r="V41" s="15"/>
      <c r="X41" s="15"/>
      <c r="Y41" s="16"/>
      <c r="Z41" s="15"/>
    </row>
    <row r="42" spans="1:26" s="51" customFormat="1" ht="31.5" customHeight="1">
      <c r="A42" s="58"/>
      <c r="B42" s="41"/>
      <c r="C42" s="41"/>
      <c r="D42" s="41"/>
      <c r="E42" s="41"/>
      <c r="F42" s="41"/>
      <c r="G42" s="43"/>
      <c r="H42" s="41"/>
      <c r="I42" s="41"/>
      <c r="J42" s="41"/>
      <c r="K42" s="41"/>
      <c r="L42" s="41"/>
      <c r="M42" s="41"/>
      <c r="N42" s="41"/>
      <c r="O42" s="41"/>
      <c r="P42" s="41"/>
      <c r="Q42" s="16"/>
      <c r="R42" s="15"/>
      <c r="S42" s="52"/>
      <c r="T42" s="15"/>
      <c r="U42" s="16"/>
      <c r="V42" s="15"/>
      <c r="X42" s="15"/>
      <c r="Y42" s="16"/>
      <c r="Z42" s="15"/>
    </row>
    <row r="43" spans="1:26" s="51" customFormat="1" ht="31.5" customHeight="1">
      <c r="A43" s="58"/>
      <c r="B43" s="41"/>
      <c r="C43" s="41"/>
      <c r="D43" s="41"/>
      <c r="E43" s="41"/>
      <c r="F43" s="41"/>
      <c r="G43" s="43"/>
      <c r="H43" s="41">
        <f>B43*$G43</f>
        <v>0</v>
      </c>
      <c r="I43" s="41"/>
      <c r="J43" s="41"/>
      <c r="K43" s="41"/>
      <c r="L43" s="41"/>
      <c r="M43" s="41"/>
      <c r="N43" s="41"/>
      <c r="O43" s="41"/>
      <c r="P43" s="41"/>
      <c r="Q43" s="16"/>
      <c r="R43" s="15"/>
      <c r="S43" s="52"/>
      <c r="T43" s="15"/>
      <c r="U43" s="16"/>
      <c r="V43" s="15"/>
      <c r="X43" s="15"/>
      <c r="Y43" s="16"/>
      <c r="Z43" s="15"/>
    </row>
    <row r="44" spans="1:26" s="51" customFormat="1" ht="31.5" customHeight="1">
      <c r="A44" s="58"/>
      <c r="B44" s="41"/>
      <c r="C44" s="41"/>
      <c r="D44" s="41"/>
      <c r="E44" s="41"/>
      <c r="F44" s="41"/>
      <c r="G44" s="43"/>
      <c r="H44" s="41"/>
      <c r="I44" s="41"/>
      <c r="J44" s="41"/>
      <c r="K44" s="41"/>
      <c r="L44" s="41"/>
      <c r="M44" s="41"/>
      <c r="N44" s="41"/>
      <c r="O44" s="41"/>
      <c r="P44" s="41"/>
      <c r="Q44" s="16"/>
      <c r="R44" s="15"/>
      <c r="S44" s="52"/>
      <c r="T44" s="15"/>
      <c r="U44" s="16"/>
      <c r="V44" s="15"/>
      <c r="X44" s="15"/>
      <c r="Y44" s="16"/>
      <c r="Z44" s="15"/>
    </row>
    <row r="45" spans="1:26" s="60" customFormat="1" ht="36.75" customHeight="1">
      <c r="A45" s="59" t="s">
        <v>24</v>
      </c>
      <c r="B45" s="44"/>
      <c r="C45" s="44"/>
      <c r="D45" s="44"/>
      <c r="E45" s="44"/>
      <c r="F45" s="41"/>
      <c r="G45" s="49"/>
      <c r="H45" s="44">
        <f>H8+H11+H18+H26+H34+H37+H40</f>
        <v>1218512022791.17</v>
      </c>
      <c r="I45" s="37">
        <f>IF($P45=0," ",ROUND(H45/$P45*100,2))</f>
        <v>95.7</v>
      </c>
      <c r="J45" s="44">
        <f>J8+J11+J18+J26+J34+J37+J40</f>
        <v>21896021940</v>
      </c>
      <c r="K45" s="37">
        <f>IF($P45=0," ",ROUND(J45/$P45*100,2))</f>
        <v>1.72</v>
      </c>
      <c r="L45" s="44">
        <f>L8+L11+L18+L26+L34+L37+L40</f>
        <v>19910300850</v>
      </c>
      <c r="M45" s="37">
        <f>IF($P45=0," ",ROUND(L45/$P45*100,2))</f>
        <v>1.56</v>
      </c>
      <c r="N45" s="44">
        <f>N8+N11+N18+N26+N34+N37+N40</f>
        <v>12904170310</v>
      </c>
      <c r="O45" s="37">
        <f>IF($P45=0," ",ROUND(N45/$P45*100,2))</f>
        <v>1.01</v>
      </c>
      <c r="P45" s="44">
        <f>P9+P11+P18+P26+P34+P37+P40</f>
        <v>1273222515891.17</v>
      </c>
      <c r="Q45" s="22"/>
      <c r="R45" s="23"/>
      <c r="S45" s="52"/>
      <c r="T45" s="23"/>
      <c r="U45" s="22"/>
      <c r="V45" s="23"/>
      <c r="X45" s="23"/>
      <c r="Y45" s="22"/>
      <c r="Z45" s="23"/>
    </row>
    <row r="46" spans="1:26" s="51" customFormat="1" ht="33.75" customHeight="1" thickBot="1">
      <c r="A46" s="61"/>
      <c r="B46" s="25"/>
      <c r="C46" s="25"/>
      <c r="D46" s="25"/>
      <c r="E46" s="25"/>
      <c r="F46" s="25"/>
      <c r="G46" s="26"/>
      <c r="H46" s="25"/>
      <c r="I46" s="25"/>
      <c r="J46" s="25"/>
      <c r="K46" s="25"/>
      <c r="L46" s="25"/>
      <c r="M46" s="25"/>
      <c r="N46" s="25"/>
      <c r="O46" s="25"/>
      <c r="P46" s="25"/>
      <c r="Q46" s="16"/>
      <c r="R46" s="15"/>
      <c r="S46" s="52"/>
      <c r="T46" s="15"/>
      <c r="U46" s="16"/>
      <c r="V46" s="15"/>
      <c r="X46" s="15"/>
      <c r="Y46" s="16"/>
      <c r="Z46" s="15"/>
    </row>
    <row r="47" spans="1:19" s="67" customFormat="1" ht="41.25" customHeight="1">
      <c r="A47" s="62" t="s">
        <v>46</v>
      </c>
      <c r="B47" s="62"/>
      <c r="C47" s="62"/>
      <c r="D47" s="62"/>
      <c r="E47" s="63"/>
      <c r="F47" s="63"/>
      <c r="G47" s="64"/>
      <c r="H47" s="65"/>
      <c r="I47" s="66"/>
      <c r="J47" s="65"/>
      <c r="K47" s="27" t="s">
        <v>0</v>
      </c>
      <c r="L47" s="28" t="s">
        <v>0</v>
      </c>
      <c r="M47" s="66"/>
      <c r="N47" s="65"/>
      <c r="O47" s="66"/>
      <c r="P47" s="65"/>
      <c r="S47" s="68"/>
    </row>
    <row r="48" ht="33.75" customHeight="1">
      <c r="A48" s="24"/>
    </row>
    <row r="49" ht="33.75" customHeight="1">
      <c r="A49" s="29"/>
    </row>
    <row r="50" spans="1:13" ht="33.75" customHeight="1">
      <c r="A50" s="29"/>
      <c r="M50" s="30"/>
    </row>
    <row r="51" spans="1:13" ht="33.75" customHeight="1">
      <c r="A51" s="29"/>
      <c r="M51" s="30"/>
    </row>
    <row r="52" spans="1:13" ht="23.25">
      <c r="A52" s="29"/>
      <c r="M52" s="30"/>
    </row>
    <row r="53" spans="1:8" ht="14.25" customHeight="1">
      <c r="A53" s="29"/>
      <c r="H53" s="39"/>
    </row>
    <row r="54" ht="23.25">
      <c r="A54" s="29"/>
    </row>
    <row r="55" ht="23.25">
      <c r="A55" s="29"/>
    </row>
    <row r="56" ht="23.25">
      <c r="A56" s="29"/>
    </row>
    <row r="57" ht="23.25">
      <c r="A57" s="29"/>
    </row>
    <row r="58" ht="23.25">
      <c r="A58" s="29"/>
    </row>
    <row r="59" ht="23.25">
      <c r="A59" s="29"/>
    </row>
    <row r="60" ht="23.25">
      <c r="A60" s="29"/>
    </row>
    <row r="61" ht="23.25">
      <c r="A61" s="29"/>
    </row>
    <row r="62" ht="23.25">
      <c r="A62" s="29"/>
    </row>
    <row r="63" ht="23.25">
      <c r="A63" s="29"/>
    </row>
    <row r="64" ht="23.25">
      <c r="A64" s="29"/>
    </row>
    <row r="65" ht="23.25">
      <c r="A65" s="29"/>
    </row>
    <row r="66" ht="23.25">
      <c r="A66" s="29"/>
    </row>
    <row r="67" ht="23.25">
      <c r="A67" s="29"/>
    </row>
    <row r="68" ht="23.25">
      <c r="A68" s="29"/>
    </row>
    <row r="69" ht="23.25">
      <c r="A69" s="29"/>
    </row>
    <row r="70" ht="23.25">
      <c r="A70" s="29"/>
    </row>
    <row r="71" ht="23.25">
      <c r="A71" s="29"/>
    </row>
    <row r="72" ht="23.25">
      <c r="A72" s="29"/>
    </row>
    <row r="73" ht="23.25">
      <c r="A73" s="29"/>
    </row>
    <row r="74" ht="23.25">
      <c r="A74" s="29"/>
    </row>
    <row r="75" ht="23.25">
      <c r="A75" s="29"/>
    </row>
    <row r="76" ht="23.25">
      <c r="A76" s="29"/>
    </row>
    <row r="77" ht="23.25">
      <c r="A77" s="29"/>
    </row>
    <row r="78" ht="23.25">
      <c r="A78" s="29"/>
    </row>
    <row r="79" ht="23.25">
      <c r="A79" s="29"/>
    </row>
    <row r="80" ht="23.25">
      <c r="A80" s="29"/>
    </row>
    <row r="81" ht="23.25">
      <c r="A81" s="29"/>
    </row>
    <row r="82" ht="23.25">
      <c r="A82" s="29"/>
    </row>
  </sheetData>
  <sheetProtection/>
  <mergeCells count="18">
    <mergeCell ref="G4:G6"/>
    <mergeCell ref="H4:P4"/>
    <mergeCell ref="A4:A6"/>
    <mergeCell ref="B4:F4"/>
    <mergeCell ref="B5:B6"/>
    <mergeCell ref="C5:C6"/>
    <mergeCell ref="D5:D6"/>
    <mergeCell ref="E5:E6"/>
    <mergeCell ref="F5:F6"/>
    <mergeCell ref="O5:O6"/>
    <mergeCell ref="P5:P6"/>
    <mergeCell ref="J5:J6"/>
    <mergeCell ref="K5:K6"/>
    <mergeCell ref="M5:M6"/>
    <mergeCell ref="H5:H6"/>
    <mergeCell ref="I5:I6"/>
    <mergeCell ref="N5:N6"/>
    <mergeCell ref="L5:L6"/>
  </mergeCells>
  <printOptions horizontalCentered="1"/>
  <pageMargins left="0.5905511811023623" right="0.5905511811023623" top="0.5905511811023623" bottom="0.3937007874015748" header="0.2755905511811024" footer="0.5118110236220472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李慧君</dc:creator>
  <cp:keywords/>
  <dc:description/>
  <cp:lastModifiedBy>user</cp:lastModifiedBy>
  <cp:lastPrinted>2010-04-15T03:15:23Z</cp:lastPrinted>
  <dcterms:created xsi:type="dcterms:W3CDTF">2006-04-21T06:42:46Z</dcterms:created>
  <dcterms:modified xsi:type="dcterms:W3CDTF">2010-04-15T03:15:24Z</dcterms:modified>
  <cp:category/>
  <cp:version/>
  <cp:contentType/>
  <cp:contentStatus/>
</cp:coreProperties>
</file>