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<sst xmlns="http://schemas.openxmlformats.org/spreadsheetml/2006/main" count="78" uniqueCount="52">
  <si>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</si>
  <si>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</si>
  <si>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</si>
  <si>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</si>
  <si>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</si>
  <si>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</si>
  <si>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</si>
  <si>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</si>
  <si>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</si>
  <si>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</si>
  <si>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</si>
  <si>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</si>
  <si>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</si>
  <si>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</si>
  <si>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</si>
  <si>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</si>
  <si>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</si>
  <si>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</si>
  <si>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</si>
  <si>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</si>
  <si>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</si>
  <si>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</si>
  <si>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</si>
  <si>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</si>
  <si>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</si>
  <si>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</si>
  <si>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</si>
  <si>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</si>
  <si>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</si>
  <si>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</si>
  <si>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</si>
  <si>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</si>
  <si>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</si>
  <si>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</si>
  <si>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</si>
  <si>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</si>
  <si>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</si>
  <si>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</si>
  <si>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</si>
  <si>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</si>
  <si>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</si>
  <si>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</si>
  <si>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</si>
  <si>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</si>
  <si>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</si>
  <si>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累積虧損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</si>
  <si>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</si>
  <si>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</si>
  <si>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</si>
  <si>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>　長期債務</t>
    </r>
    <r>
      <rPr>
        <sz val="10"/>
        <rFont val="Times New Roman"/>
        <family val="1"/>
      </rPr>
      <t xml:space="preserve"> </t>
    </r>
  </si>
  <si>
    <t>負     債</t>
  </si>
  <si>
    <r>
      <t>中華民國</t>
    </r>
    <r>
      <rPr>
        <sz val="12"/>
        <rFont val="Times New Roman"/>
        <family val="1"/>
      </rPr>
      <t xml:space="preserve"> 98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</si>
</sst>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4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4" xfId="0" applyNumberFormat="1" applyFont="1" applyBorder="1" applyAlignment="1">
      <alignment/>
    </xf>
    <xf numFmtId="186" fontId="12" fillId="0" borderId="4" xfId="0" applyNumberFormat="1" applyFont="1" applyBorder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25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 quotePrefix="1">
      <alignment horizontal="left"/>
    </xf>
    <xf numFmtId="183" fontId="25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3" fontId="9" fillId="0" borderId="0" xfId="0" applyNumberFormat="1" applyFont="1" applyAlignment="1">
      <alignment/>
    </xf>
    <xf numFmtId="186" fontId="26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left"/>
    </xf>
    <xf numFmtId="186" fontId="26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9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 horizontal="distributed"/>
    </xf>
    <xf numFmtId="186" fontId="25" fillId="0" borderId="4" xfId="0" applyNumberFormat="1" applyFont="1" applyBorder="1" applyAlignment="1">
      <alignment/>
    </xf>
    <xf numFmtId="188" fontId="25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26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7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24" fillId="0" borderId="4" xfId="0" applyNumberFormat="1" applyFont="1" applyBorder="1" applyAlignment="1">
      <alignment horizontal="left" vertical="center" wrapText="1"/>
    </xf>
    <xf numFmtId="186" fontId="8" fillId="0" borderId="4" xfId="0" applyNumberFormat="1" applyFont="1" applyBorder="1" applyAlignment="1">
      <alignment horizontal="left" vertical="center" wrapText="1"/>
    </xf>
    <xf numFmtId="186" fontId="5" fillId="0" borderId="1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5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2" sqref="A2:C2"/>
    </sheetView>
  </sheetViews>
  <sheetFormatPr defaultColWidth="9.0039062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7" t="s">
        <v>37</v>
      </c>
      <c r="B1" s="58"/>
      <c r="C1" s="58"/>
      <c r="D1" s="58"/>
      <c r="E1" s="58"/>
    </row>
    <row r="2" spans="1:5" s="20" customFormat="1" ht="24.75" customHeight="1">
      <c r="A2" s="59"/>
      <c r="B2" s="59"/>
      <c r="C2" s="56"/>
      <c r="D2" s="21"/>
      <c r="E2" s="22" t="s">
        <v>16</v>
      </c>
    </row>
    <row r="3" spans="1:5" ht="20.25" customHeight="1">
      <c r="A3" s="60" t="s">
        <v>17</v>
      </c>
      <c r="B3" s="62" t="s">
        <v>18</v>
      </c>
      <c r="C3" s="63"/>
      <c r="D3" s="63"/>
      <c r="E3" s="63"/>
    </row>
    <row r="4" spans="1:5" s="23" customFormat="1" ht="21" customHeight="1">
      <c r="A4" s="61"/>
      <c r="B4" s="32" t="s">
        <v>47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SUM(B9:B12)</f>
        <v>0</v>
      </c>
      <c r="C7" s="24">
        <f>C9</f>
        <v>5660</v>
      </c>
      <c r="D7" s="24"/>
      <c r="E7" s="24">
        <f>E9</f>
        <v>5660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42</v>
      </c>
      <c r="B9" s="19">
        <v>0</v>
      </c>
      <c r="C9" s="19">
        <v>5660</v>
      </c>
      <c r="E9" s="19">
        <f>C9+D9</f>
        <v>5660</v>
      </c>
    </row>
    <row r="10" spans="1:5" ht="16.5">
      <c r="A10" s="26"/>
      <c r="B10" s="19">
        <v>0</v>
      </c>
      <c r="E10" s="19">
        <f>C10+D10</f>
        <v>0</v>
      </c>
    </row>
    <row r="11" ht="15.75">
      <c r="E11" s="19">
        <f>C11+D11</f>
        <v>0</v>
      </c>
    </row>
    <row r="12" spans="2:5" ht="15.75">
      <c r="B12" s="19">
        <v>0</v>
      </c>
      <c r="E12" s="19">
        <f>C12+D12</f>
        <v>0</v>
      </c>
    </row>
    <row r="13" spans="1:5" ht="16.5">
      <c r="A13" s="25" t="s">
        <v>40</v>
      </c>
      <c r="B13" s="24">
        <f>SUM(B15:B40)</f>
        <v>0</v>
      </c>
      <c r="C13" s="24">
        <f>C15</f>
        <v>2530705</v>
      </c>
      <c r="D13" s="27"/>
      <c r="E13" s="24">
        <f>E15</f>
        <v>2530705</v>
      </c>
    </row>
    <row r="15" spans="1:5" ht="16.5">
      <c r="A15" s="19" t="s">
        <v>41</v>
      </c>
      <c r="B15" s="19">
        <v>0</v>
      </c>
      <c r="C15" s="19">
        <v>2530705</v>
      </c>
      <c r="E15" s="19">
        <f>C15+D15</f>
        <v>2530705</v>
      </c>
    </row>
    <row r="39" spans="1:5" ht="16.5">
      <c r="A39" s="29"/>
      <c r="C39" s="24"/>
      <c r="E39" s="24"/>
    </row>
    <row r="40" spans="1:5" ht="15.75">
      <c r="A40" s="24"/>
      <c r="C40" s="24"/>
      <c r="E40" s="24"/>
    </row>
    <row r="41" spans="1:5" ht="16.5">
      <c r="A41" s="29"/>
      <c r="C41" s="24">
        <f>C39</f>
        <v>0</v>
      </c>
      <c r="E41" s="24">
        <f>E39</f>
        <v>0</v>
      </c>
    </row>
    <row r="42" spans="1:5" ht="16.5">
      <c r="A42" s="29"/>
      <c r="C42" s="24"/>
      <c r="E42" s="24"/>
    </row>
    <row r="43" spans="1:5" s="24" customFormat="1" ht="18.75" customHeight="1">
      <c r="A43" s="30" t="s">
        <v>43</v>
      </c>
      <c r="B43" s="31"/>
      <c r="C43" s="28">
        <f>C7-C13</f>
        <v>-2525045</v>
      </c>
      <c r="D43" s="31"/>
      <c r="E43" s="28">
        <f>E7-E13</f>
        <v>-2525045</v>
      </c>
    </row>
    <row r="45" spans="1:3" ht="17.25" customHeight="1">
      <c r="A45" s="55"/>
      <c r="B45" s="55"/>
      <c r="C45" s="56"/>
    </row>
    <row r="55" ht="15.75">
      <c r="A55" s="19" t="s">
        <v>23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zoomScaleSheetLayoutView="90" workbookViewId="0" topLeftCell="A1">
      <selection activeCell="E2" sqref="E2:G2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7.875" style="2" customWidth="1"/>
    <col min="10" max="10" width="18.125" style="2" customWidth="1"/>
    <col min="11" max="11" width="16.50390625" style="2" customWidth="1"/>
    <col min="12" max="12" width="10.25390625" style="2" customWidth="1"/>
    <col min="13" max="13" width="16.37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77" t="s">
        <v>51</v>
      </c>
      <c r="F2" s="77"/>
      <c r="G2" s="77"/>
      <c r="H2" s="64" t="s">
        <v>48</v>
      </c>
      <c r="I2" s="65"/>
      <c r="J2" s="65"/>
      <c r="M2" s="66" t="s">
        <v>46</v>
      </c>
      <c r="N2" s="67"/>
    </row>
    <row r="3" spans="1:14" s="8" customFormat="1" ht="24.75" customHeight="1">
      <c r="A3" s="68" t="s">
        <v>13</v>
      </c>
      <c r="B3" s="69"/>
      <c r="C3" s="70" t="s">
        <v>2</v>
      </c>
      <c r="D3" s="72" t="s">
        <v>44</v>
      </c>
      <c r="E3" s="74" t="s">
        <v>12</v>
      </c>
      <c r="F3" s="76" t="s">
        <v>14</v>
      </c>
      <c r="G3" s="68"/>
      <c r="H3" s="68" t="s">
        <v>13</v>
      </c>
      <c r="I3" s="69"/>
      <c r="J3" s="70" t="s">
        <v>2</v>
      </c>
      <c r="K3" s="72" t="s">
        <v>44</v>
      </c>
      <c r="L3" s="74" t="s">
        <v>12</v>
      </c>
      <c r="M3" s="76" t="s">
        <v>14</v>
      </c>
      <c r="N3" s="68"/>
    </row>
    <row r="4" spans="1:14" s="8" customFormat="1" ht="22.5" customHeight="1">
      <c r="A4" s="9" t="s">
        <v>15</v>
      </c>
      <c r="B4" s="10" t="s">
        <v>1</v>
      </c>
      <c r="C4" s="71"/>
      <c r="D4" s="73"/>
      <c r="E4" s="75"/>
      <c r="F4" s="11" t="s">
        <v>0</v>
      </c>
      <c r="G4" s="12" t="s">
        <v>1</v>
      </c>
      <c r="H4" s="9" t="s">
        <v>15</v>
      </c>
      <c r="I4" s="10" t="s">
        <v>1</v>
      </c>
      <c r="J4" s="71"/>
      <c r="K4" s="73"/>
      <c r="L4" s="75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.75">
      <c r="A6" s="35">
        <f>A8+A13</f>
        <v>296245565</v>
      </c>
      <c r="B6" s="36">
        <v>100</v>
      </c>
      <c r="C6" s="54" t="s">
        <v>4</v>
      </c>
      <c r="D6" s="35">
        <f>D8+D13</f>
        <v>293729846</v>
      </c>
      <c r="E6" s="35"/>
      <c r="F6" s="35">
        <f>F8+F13</f>
        <v>293729846</v>
      </c>
      <c r="G6" s="36">
        <v>100</v>
      </c>
      <c r="H6" s="35">
        <f>H8+H14+H19</f>
        <v>533563984</v>
      </c>
      <c r="I6" s="35">
        <f aca="true" t="shared" si="0" ref="I6:I11">+H6/+H$46*100</f>
        <v>180.1086824709089</v>
      </c>
      <c r="J6" s="45" t="s">
        <v>50</v>
      </c>
      <c r="K6" s="35">
        <f>K8+K14+K19</f>
        <v>533573310</v>
      </c>
      <c r="L6" s="35"/>
      <c r="M6" s="35">
        <f>K6+L6</f>
        <v>533573310</v>
      </c>
      <c r="N6" s="35">
        <f aca="true" t="shared" si="1" ref="N6:N11">+M6/+M$46*100</f>
        <v>181.65444106759244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13315917</v>
      </c>
      <c r="B8" s="35">
        <f>+A8/+A$46*100</f>
        <v>4.494891594410873</v>
      </c>
      <c r="C8" s="38" t="s">
        <v>5</v>
      </c>
      <c r="D8" s="37">
        <f>SUM(D10)</f>
        <v>10800198</v>
      </c>
      <c r="E8" s="37"/>
      <c r="F8" s="35">
        <f>D8+E8</f>
        <v>10800198</v>
      </c>
      <c r="G8" s="39">
        <f>+F8/+F$46*100</f>
        <v>3.676915419756152</v>
      </c>
      <c r="H8" s="37">
        <f>SUM(H10:H11)</f>
        <v>436126763</v>
      </c>
      <c r="I8" s="35">
        <f t="shared" si="0"/>
        <v>147.21798890052582</v>
      </c>
      <c r="J8" s="38" t="s">
        <v>25</v>
      </c>
      <c r="K8" s="37">
        <f>SUM(K10:K11)</f>
        <v>436136089</v>
      </c>
      <c r="L8" s="37"/>
      <c r="M8" s="35">
        <f>K8+L8</f>
        <v>436136089</v>
      </c>
      <c r="N8" s="35">
        <f t="shared" si="1"/>
        <v>148.48204734359885</v>
      </c>
    </row>
    <row r="9" spans="1:14" s="8" customFormat="1" ht="15.75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13315917</v>
      </c>
      <c r="B10" s="18">
        <f aca="true" t="shared" si="2" ref="B10:B15">+A10/+A$46*100</f>
        <v>4.494891594410873</v>
      </c>
      <c r="C10" s="40" t="s">
        <v>6</v>
      </c>
      <c r="D10" s="18">
        <v>10800198</v>
      </c>
      <c r="E10" s="18"/>
      <c r="F10" s="18">
        <f>D10+E10</f>
        <v>10800198</v>
      </c>
      <c r="G10" s="41">
        <f aca="true" t="shared" si="3" ref="G10:G15">+F10/+F$46*100</f>
        <v>3.676915419756152</v>
      </c>
      <c r="H10" s="18">
        <v>391568325</v>
      </c>
      <c r="I10" s="18">
        <f t="shared" si="0"/>
        <v>132.1769407754678</v>
      </c>
      <c r="J10" s="40" t="s">
        <v>26</v>
      </c>
      <c r="K10" s="18">
        <v>391568325</v>
      </c>
      <c r="L10" s="18"/>
      <c r="M10" s="18">
        <f>K10+L10</f>
        <v>391568325</v>
      </c>
      <c r="N10" s="18">
        <f t="shared" si="1"/>
        <v>133.30900156465543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44558438</v>
      </c>
      <c r="I11" s="18">
        <f t="shared" si="0"/>
        <v>15.041048125058007</v>
      </c>
      <c r="J11" s="40" t="s">
        <v>27</v>
      </c>
      <c r="K11" s="18">
        <v>44567764</v>
      </c>
      <c r="L11" s="18"/>
      <c r="M11" s="18">
        <f>K11+L11</f>
        <v>44567764</v>
      </c>
      <c r="N11" s="18">
        <f t="shared" si="1"/>
        <v>15.173045778943417</v>
      </c>
    </row>
    <row r="12" spans="1:14" s="8" customFormat="1" ht="15.75">
      <c r="A12" s="18">
        <v>0</v>
      </c>
      <c r="B12" s="18"/>
      <c r="C12" s="40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282929648</v>
      </c>
      <c r="B13" s="35">
        <f t="shared" si="2"/>
        <v>95.50510840558913</v>
      </c>
      <c r="C13" s="42" t="s">
        <v>8</v>
      </c>
      <c r="D13" s="37">
        <f>D15</f>
        <v>282929648</v>
      </c>
      <c r="E13" s="37"/>
      <c r="F13" s="37">
        <f>F15</f>
        <v>282929648</v>
      </c>
      <c r="G13" s="35">
        <f t="shared" si="3"/>
        <v>96.32308458024384</v>
      </c>
      <c r="H13" s="18"/>
      <c r="I13" s="18"/>
      <c r="J13" s="40"/>
      <c r="K13" s="18"/>
      <c r="L13" s="18"/>
      <c r="M13" s="18"/>
      <c r="N13" s="18"/>
    </row>
    <row r="14" spans="1:14" s="8" customFormat="1" ht="15.75">
      <c r="A14" s="18"/>
      <c r="B14" s="18"/>
      <c r="C14" s="43"/>
      <c r="D14" s="18"/>
      <c r="E14" s="18"/>
      <c r="F14" s="18">
        <f>D14-E14</f>
        <v>0</v>
      </c>
      <c r="G14" s="18"/>
      <c r="H14" s="35">
        <f>H16</f>
        <v>97129263</v>
      </c>
      <c r="I14" s="35">
        <f>+H14/+H$46*100</f>
        <v>32.78673994663853</v>
      </c>
      <c r="J14" s="44" t="s">
        <v>28</v>
      </c>
      <c r="K14" s="35">
        <f>K16</f>
        <v>97129263</v>
      </c>
      <c r="L14" s="35"/>
      <c r="M14" s="35">
        <f>K14+L14</f>
        <v>97129263</v>
      </c>
      <c r="N14" s="35">
        <f>+M14/+M$46*100</f>
        <v>33.06754976475901</v>
      </c>
    </row>
    <row r="15" spans="1:14" s="16" customFormat="1" ht="15.75">
      <c r="A15" s="18">
        <v>282929648</v>
      </c>
      <c r="B15" s="18">
        <f t="shared" si="2"/>
        <v>95.50510840558913</v>
      </c>
      <c r="C15" s="17" t="s">
        <v>9</v>
      </c>
      <c r="D15" s="18">
        <v>282929648</v>
      </c>
      <c r="E15" s="18"/>
      <c r="F15" s="18">
        <f>D15+E15</f>
        <v>282929648</v>
      </c>
      <c r="G15" s="18">
        <f t="shared" si="3"/>
        <v>96.32308458024384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>
        <v>97129263</v>
      </c>
      <c r="I16" s="18">
        <f>+H16/+H$46*100</f>
        <v>32.78673994663853</v>
      </c>
      <c r="J16" s="17" t="s">
        <v>49</v>
      </c>
      <c r="K16" s="18">
        <v>97129263</v>
      </c>
      <c r="L16" s="18"/>
      <c r="M16" s="18">
        <f>K16+L16</f>
        <v>97129263</v>
      </c>
      <c r="N16" s="18">
        <f>+M16/+M$46*100</f>
        <v>33.06754976475901</v>
      </c>
    </row>
    <row r="17" spans="1:14" s="8" customFormat="1" ht="15.75">
      <c r="A17" s="18"/>
      <c r="B17" s="18"/>
      <c r="C17" s="40"/>
      <c r="D17" s="18"/>
      <c r="E17" s="18"/>
      <c r="F17" s="18"/>
      <c r="G17" s="18"/>
      <c r="H17" s="18" t="s">
        <v>7</v>
      </c>
      <c r="I17" s="18"/>
      <c r="J17" s="43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3"/>
      <c r="D19" s="18">
        <v>0</v>
      </c>
      <c r="E19" s="18"/>
      <c r="F19" s="18">
        <f>D19-E19</f>
        <v>0</v>
      </c>
      <c r="G19" s="18"/>
      <c r="H19" s="37">
        <f>H21</f>
        <v>307958</v>
      </c>
      <c r="I19" s="35">
        <f>+H19/+H$46*100</f>
        <v>0.1039536237445445</v>
      </c>
      <c r="J19" s="42" t="s">
        <v>29</v>
      </c>
      <c r="K19" s="37">
        <f>K21</f>
        <v>307958</v>
      </c>
      <c r="L19" s="37"/>
      <c r="M19" s="35">
        <f>K19+L19</f>
        <v>307958</v>
      </c>
      <c r="N19" s="35">
        <f>+M19/+M$46*100</f>
        <v>0.10484395923456823</v>
      </c>
    </row>
    <row r="20" spans="1:14" s="8" customFormat="1" ht="15.75">
      <c r="A20" s="18" t="s">
        <v>10</v>
      </c>
      <c r="B20" s="18"/>
      <c r="C20" s="43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SUM(A23:A34)</f>
        <v>0</v>
      </c>
      <c r="B21" s="35"/>
      <c r="C21" s="38"/>
      <c r="D21" s="37">
        <f>SUM(D23:D34)</f>
        <v>0</v>
      </c>
      <c r="E21" s="17"/>
      <c r="F21" s="37">
        <f>SUM(F23:F34)</f>
        <v>0</v>
      </c>
      <c r="G21" s="35"/>
      <c r="H21" s="18">
        <v>307958</v>
      </c>
      <c r="I21" s="18">
        <f>+H21/+H$46*100</f>
        <v>0.1039536237445445</v>
      </c>
      <c r="J21" s="17" t="s">
        <v>30</v>
      </c>
      <c r="K21" s="18">
        <v>307958</v>
      </c>
      <c r="L21" s="18"/>
      <c r="M21" s="18">
        <f>K21+L21</f>
        <v>307958</v>
      </c>
      <c r="N21" s="18">
        <f>+M21/+M$46*100</f>
        <v>0.10484395923456823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3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40"/>
      <c r="D23" s="18"/>
      <c r="E23" s="18"/>
      <c r="F23" s="18">
        <f aca="true" t="shared" si="4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4"/>
        <v>0</v>
      </c>
      <c r="G24" s="18"/>
      <c r="H24" s="35">
        <f>H26+H32</f>
        <v>-237318419</v>
      </c>
      <c r="I24" s="35">
        <f>+H24/+H$46*100</f>
        <v>-80.10868247090889</v>
      </c>
      <c r="J24" s="45" t="s">
        <v>31</v>
      </c>
      <c r="K24" s="35">
        <f>+K26+K32</f>
        <v>-239843464</v>
      </c>
      <c r="L24" s="37"/>
      <c r="M24" s="35">
        <f>K24+L24</f>
        <v>-239843464</v>
      </c>
      <c r="N24" s="35">
        <f>+M24/+M$46*100</f>
        <v>-81.65444106759243</v>
      </c>
    </row>
    <row r="25" spans="1:14" s="8" customFormat="1" ht="15.75">
      <c r="A25" s="18"/>
      <c r="B25" s="18"/>
      <c r="C25" s="17"/>
      <c r="D25" s="18"/>
      <c r="E25" s="18"/>
      <c r="F25" s="18">
        <f t="shared" si="4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3"/>
      <c r="D26" s="18"/>
      <c r="E26" s="18"/>
      <c r="F26" s="18">
        <f t="shared" si="4"/>
        <v>0</v>
      </c>
      <c r="G26" s="18"/>
      <c r="H26" s="37">
        <f>SUM(H28:H29)</f>
        <v>625172964</v>
      </c>
      <c r="I26" s="35">
        <f>+H26/+H$46*100</f>
        <v>211.03200785469988</v>
      </c>
      <c r="J26" s="44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+M26/+M$46*100</f>
        <v>212.83944158674296</v>
      </c>
    </row>
    <row r="27" spans="1:14" s="8" customFormat="1" ht="15.75">
      <c r="A27" s="18"/>
      <c r="B27" s="18"/>
      <c r="C27" s="43"/>
      <c r="D27" s="18"/>
      <c r="E27" s="18"/>
      <c r="F27" s="18">
        <f t="shared" si="4"/>
        <v>0</v>
      </c>
      <c r="G27" s="18"/>
      <c r="H27" s="46"/>
      <c r="I27" s="18"/>
      <c r="J27" s="17"/>
      <c r="K27" s="46"/>
      <c r="L27" s="18"/>
      <c r="M27" s="46"/>
      <c r="N27" s="18"/>
    </row>
    <row r="28" spans="1:14" s="8" customFormat="1" ht="15.75">
      <c r="A28" s="18"/>
      <c r="B28" s="18"/>
      <c r="C28" s="43"/>
      <c r="D28" s="18"/>
      <c r="E28" s="18"/>
      <c r="F28" s="18">
        <f t="shared" si="4"/>
        <v>0</v>
      </c>
      <c r="G28" s="18"/>
      <c r="H28" s="18">
        <v>589914730</v>
      </c>
      <c r="I28" s="18">
        <f>+H28/+H$46*100</f>
        <v>199.1303160943523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+M28/+M$46*100</f>
        <v>200.8358149617523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4"/>
        <v>0</v>
      </c>
      <c r="G29" s="18"/>
      <c r="H29" s="18">
        <v>35258234</v>
      </c>
      <c r="I29" s="18">
        <f>+H29/+H$46*100</f>
        <v>11.901691760347536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+M29/+M$46*100</f>
        <v>12.00362662499064</v>
      </c>
    </row>
    <row r="30" spans="1:14" s="8" customFormat="1" ht="15.75">
      <c r="A30" s="18"/>
      <c r="B30" s="18"/>
      <c r="C30" s="47"/>
      <c r="D30" s="18"/>
      <c r="E30" s="18"/>
      <c r="F30" s="18">
        <f t="shared" si="4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-862491383</v>
      </c>
      <c r="I32" s="35">
        <f>+H32/+H$46*100</f>
        <v>-291.1406903256088</v>
      </c>
      <c r="J32" s="42" t="s">
        <v>45</v>
      </c>
      <c r="K32" s="35">
        <f>K34</f>
        <v>-865016428</v>
      </c>
      <c r="L32" s="35">
        <f>L34</f>
        <v>0</v>
      </c>
      <c r="M32" s="35">
        <f>M34</f>
        <v>-865016428</v>
      </c>
      <c r="N32" s="35">
        <f>+M32/+M$46*100</f>
        <v>-294.4938826543354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3"/>
      <c r="K33" s="18"/>
      <c r="L33" s="18"/>
      <c r="M33" s="18"/>
      <c r="N33" s="18"/>
    </row>
    <row r="34" spans="1:14" s="8" customFormat="1" ht="15.75">
      <c r="A34" s="18">
        <v>0</v>
      </c>
      <c r="B34" s="18"/>
      <c r="C34" s="17"/>
      <c r="D34" s="18"/>
      <c r="E34" s="18"/>
      <c r="F34" s="18">
        <f>D34-E34</f>
        <v>0</v>
      </c>
      <c r="G34" s="18"/>
      <c r="H34" s="18">
        <v>-862491383</v>
      </c>
      <c r="I34" s="18">
        <f>+H34/+H$46*100</f>
        <v>-291.1406903256088</v>
      </c>
      <c r="J34" s="43" t="s">
        <v>35</v>
      </c>
      <c r="K34" s="18">
        <v>-865016428</v>
      </c>
      <c r="L34" s="18"/>
      <c r="M34" s="18">
        <f>K34+L34</f>
        <v>-865016428</v>
      </c>
      <c r="N34" s="18">
        <f>+M34/+M$46*100</f>
        <v>-294.4938826543354</v>
      </c>
    </row>
    <row r="35" spans="1:7" s="8" customFormat="1" ht="15.75">
      <c r="A35" s="18"/>
      <c r="B35" s="18"/>
      <c r="C35" s="43"/>
      <c r="D35" s="18"/>
      <c r="E35" s="18"/>
      <c r="F35" s="18"/>
      <c r="G35" s="18"/>
    </row>
    <row r="36" spans="1:14" s="8" customFormat="1" ht="15.75">
      <c r="A36" s="17"/>
      <c r="B36" s="17"/>
      <c r="C36" s="17"/>
      <c r="D36" s="17"/>
      <c r="E36" s="17"/>
      <c r="F36" s="17"/>
      <c r="G36" s="17"/>
      <c r="H36" s="18"/>
      <c r="I36" s="18"/>
      <c r="J36" s="43"/>
      <c r="K36" s="18"/>
      <c r="L36" s="18"/>
      <c r="M36" s="18"/>
      <c r="N36" s="18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46"/>
      <c r="I37" s="18"/>
      <c r="J37" s="40"/>
      <c r="K37" s="46"/>
      <c r="L37" s="46"/>
      <c r="M37" s="46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18"/>
      <c r="I38" s="18"/>
      <c r="J38" s="17"/>
      <c r="K38" s="18"/>
      <c r="L38" s="18"/>
      <c r="M38" s="18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8"/>
      <c r="B40" s="18"/>
      <c r="C40" s="17"/>
      <c r="D40" s="18"/>
      <c r="E40" s="18"/>
      <c r="F40" s="18"/>
      <c r="G40" s="18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8"/>
      <c r="B41" s="18"/>
      <c r="C41" s="17"/>
      <c r="D41" s="18"/>
      <c r="E41" s="18"/>
      <c r="F41" s="18"/>
      <c r="G41" s="18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8"/>
      <c r="B42" s="18"/>
      <c r="C42" s="17"/>
      <c r="D42" s="18"/>
      <c r="E42" s="18"/>
      <c r="F42" s="18"/>
      <c r="G42" s="18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48"/>
      <c r="I44" s="48"/>
      <c r="J44" s="49"/>
      <c r="K44" s="48"/>
      <c r="L44" s="48"/>
      <c r="M44" s="48"/>
      <c r="N44" s="4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8" customFormat="1" ht="15.75">
      <c r="A46" s="50">
        <f>A6</f>
        <v>296245565</v>
      </c>
      <c r="B46" s="51">
        <v>100</v>
      </c>
      <c r="C46" s="52" t="s">
        <v>3</v>
      </c>
      <c r="D46" s="50">
        <f>D6</f>
        <v>293729846</v>
      </c>
      <c r="E46" s="50"/>
      <c r="F46" s="50">
        <f>D46-E46</f>
        <v>293729846</v>
      </c>
      <c r="G46" s="51">
        <v>100</v>
      </c>
      <c r="H46" s="50">
        <f>H6+H24</f>
        <v>296245565</v>
      </c>
      <c r="I46" s="51">
        <v>100</v>
      </c>
      <c r="J46" s="53" t="s">
        <v>36</v>
      </c>
      <c r="K46" s="50">
        <f>K6+K24</f>
        <v>293729846</v>
      </c>
      <c r="L46" s="50">
        <f>L6+L24</f>
        <v>0</v>
      </c>
      <c r="M46" s="50">
        <f>M6+M24</f>
        <v>293729846</v>
      </c>
      <c r="N46" s="51">
        <v>100</v>
      </c>
    </row>
    <row r="47" s="18" customFormat="1" ht="14.25">
      <c r="A47" s="17"/>
    </row>
    <row r="48" s="18" customFormat="1" ht="14.25">
      <c r="A48" s="17"/>
    </row>
    <row r="49" spans="1:7" s="19" customFormat="1" ht="15.75">
      <c r="A49" s="15"/>
      <c r="B49" s="15"/>
      <c r="C49" s="15"/>
      <c r="D49" s="15"/>
      <c r="E49" s="15"/>
      <c r="F49" s="15"/>
      <c r="G49" s="15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2010-04-22T11:45:42Z</cp:lastPrinted>
  <dcterms:created xsi:type="dcterms:W3CDTF">1997-10-15T09:26:55Z</dcterms:created>
  <dcterms:modified xsi:type="dcterms:W3CDTF">2010-04-22T11:45:44Z</dcterms:modified>
  <cp:category/>
  <cp:version/>
  <cp:contentType/>
  <cp:contentStatus/>
</cp:coreProperties>
</file>