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55" windowHeight="513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<sst xmlns="http://schemas.openxmlformats.org/spreadsheetml/2006/main" count="274" uniqueCount="272">
  <si>
    <t>中央政府</t>
  </si>
  <si>
    <t>總決算</t>
  </si>
  <si>
    <t xml:space="preserve"> 各機關統籌科目及</t>
  </si>
  <si>
    <t>災害準備金決算表</t>
  </si>
  <si>
    <t>中華民國</t>
  </si>
  <si>
    <t>109年度</t>
  </si>
  <si>
    <t>單位:新臺幣元</t>
  </si>
  <si>
    <t>機關名稱</t>
  </si>
  <si>
    <t>公教員工資
遣退職給付</t>
  </si>
  <si>
    <t>公教人員婚
喪生育及子
女教育補助</t>
  </si>
  <si>
    <t>公務人員退
休撫卹給付</t>
  </si>
  <si>
    <t>早期退休公
教人員生活
困難照護金</t>
  </si>
  <si>
    <t>災害準備金</t>
  </si>
  <si>
    <t>合計</t>
  </si>
  <si>
    <t/>
  </si>
  <si>
    <t>總統府主管</t>
  </si>
  <si>
    <t>ˉ總統府</t>
  </si>
  <si>
    <t>ˉ國家安全會議</t>
  </si>
  <si>
    <t>ˉ國史館</t>
  </si>
  <si>
    <t>ˉ國史館臺灣文獻館</t>
  </si>
  <si>
    <t>ˉ中央研究院</t>
  </si>
  <si>
    <t>行政院主管</t>
  </si>
  <si>
    <t>ˉ行政院</t>
  </si>
  <si>
    <t>ˉ主計總處</t>
  </si>
  <si>
    <t>ˉ人事行政總處</t>
  </si>
  <si>
    <t>ˉ公務人力發展學院</t>
  </si>
  <si>
    <t>ˉ國立故宮博物院</t>
  </si>
  <si>
    <t>ˉ國家發展委員會</t>
  </si>
  <si>
    <t>ˉ檔案管理局</t>
  </si>
  <si>
    <t>ˉ原住民族委員會</t>
  </si>
  <si>
    <t>ˉ原住民族文化發展中心</t>
  </si>
  <si>
    <t>ˉ客家委員會及所屬</t>
  </si>
  <si>
    <t>ˉ中央選舉委員會及所屬</t>
  </si>
  <si>
    <t>ˉ公平交易委員會</t>
  </si>
  <si>
    <t>ˉ國家通訊傳播委員會</t>
  </si>
  <si>
    <t>ˉ大陸委員會</t>
  </si>
  <si>
    <t>ˉ國家運輸安全調查委員會</t>
  </si>
  <si>
    <t>ˉ促進轉型正義委員會</t>
  </si>
  <si>
    <t>ˉ不當黨產處理委員會</t>
  </si>
  <si>
    <t>ˉ公共工程委員會</t>
  </si>
  <si>
    <t>立法院主管</t>
  </si>
  <si>
    <t>ˉ立法院</t>
  </si>
  <si>
    <t>司法院主管</t>
  </si>
  <si>
    <t>ˉ司法院</t>
  </si>
  <si>
    <t>ˉ最高法院</t>
  </si>
  <si>
    <t>ˉ最高行政法院</t>
  </si>
  <si>
    <t>ˉ臺北高等行政法院</t>
  </si>
  <si>
    <t>ˉ臺中高等行政法院</t>
  </si>
  <si>
    <t>ˉ高雄高等行政法院</t>
  </si>
  <si>
    <t>ˉ法官學院</t>
  </si>
  <si>
    <t>ˉ智慧財產法院</t>
  </si>
  <si>
    <t>ˉ臺灣高等法院</t>
  </si>
  <si>
    <t>ˉ臺灣高等法院臺中分院</t>
  </si>
  <si>
    <t>ˉ臺灣高等法院臺南分院</t>
  </si>
  <si>
    <t>ˉ臺灣高等法院高雄分院</t>
  </si>
  <si>
    <t>ˉ臺灣高等法院花蓮分院</t>
  </si>
  <si>
    <t>ˉ臺灣臺北地方法院</t>
  </si>
  <si>
    <t>ˉ臺灣士林地方法院</t>
  </si>
  <si>
    <t>ˉ臺灣新北地方法院</t>
  </si>
  <si>
    <t>ˉ臺灣桃園地方法院</t>
  </si>
  <si>
    <t>ˉ臺灣新竹地方法院</t>
  </si>
  <si>
    <t>ˉ臺灣苗栗地方法院</t>
  </si>
  <si>
    <t>ˉ臺灣臺中地方法院</t>
  </si>
  <si>
    <t>ˉ臺灣南投地方法院</t>
  </si>
  <si>
    <t>ˉ臺灣彰化地方法院</t>
  </si>
  <si>
    <t>ˉ臺灣雲林地方法院</t>
  </si>
  <si>
    <t>ˉ臺灣嘉義地方法院</t>
  </si>
  <si>
    <t>ˉ臺灣臺南地方法院</t>
  </si>
  <si>
    <t>ˉ臺灣橋頭地方法院</t>
  </si>
  <si>
    <t>ˉ臺灣高雄地方法院</t>
  </si>
  <si>
    <t>ˉ臺灣屏東地方法院</t>
  </si>
  <si>
    <t>ˉ臺灣臺東地方法院</t>
  </si>
  <si>
    <t>ˉ臺灣花蓮地方法院</t>
  </si>
  <si>
    <t>ˉ臺灣宜蘭地方法院</t>
  </si>
  <si>
    <t>ˉ臺灣基隆地方法院</t>
  </si>
  <si>
    <t>ˉ臺灣澎湖地方法院</t>
  </si>
  <si>
    <t>ˉ臺灣高雄少年及家事法院</t>
  </si>
  <si>
    <t>ˉ福建高等法院金門分院</t>
  </si>
  <si>
    <t>ˉ福建金門地方法院</t>
  </si>
  <si>
    <t>ˉ福建連江地方法院</t>
  </si>
  <si>
    <t>考試院主管</t>
  </si>
  <si>
    <t>ˉ考試院</t>
  </si>
  <si>
    <t>ˉ考選部</t>
  </si>
  <si>
    <t>ˉ銓敘部</t>
  </si>
  <si>
    <t>ˉ公務人員保障暨培訓委員會</t>
  </si>
  <si>
    <t>ˉ國家文官學院及所屬</t>
  </si>
  <si>
    <t>ˉ公務人員退休撫卹基金監理委員會</t>
  </si>
  <si>
    <t>ˉ公務人員退休撫卹基金管理委員會</t>
  </si>
  <si>
    <t>監察院主管</t>
  </si>
  <si>
    <t>ˉ監察院</t>
  </si>
  <si>
    <t>ˉ審計部</t>
  </si>
  <si>
    <t>ˉ審計部臺北市審計處</t>
  </si>
  <si>
    <t>ˉ審計部新北市審計處</t>
  </si>
  <si>
    <t>ˉ審計部桃園市審計處</t>
  </si>
  <si>
    <t>ˉ審計部臺中市審計處</t>
  </si>
  <si>
    <t>ˉ審計部臺南市審計處</t>
  </si>
  <si>
    <t>ˉ審計部高雄市審計處</t>
  </si>
  <si>
    <t>內政部主管</t>
  </si>
  <si>
    <t>ˉ內政部</t>
  </si>
  <si>
    <t>ˉ營建署及所屬</t>
  </si>
  <si>
    <t>ˉ警政署及所屬</t>
  </si>
  <si>
    <t>ˉ中央警察大學</t>
  </si>
  <si>
    <t>ˉ消防署及所屬</t>
  </si>
  <si>
    <t>ˉ役政署</t>
  </si>
  <si>
    <t>ˉ移民署</t>
  </si>
  <si>
    <t>ˉ建築研究所</t>
  </si>
  <si>
    <t>ˉ空中勤務總隊</t>
  </si>
  <si>
    <t>外交部主管</t>
  </si>
  <si>
    <t>ˉ外交部</t>
  </si>
  <si>
    <t>ˉ領事事務局</t>
  </si>
  <si>
    <t>ˉ外交及國際事務學院</t>
  </si>
  <si>
    <t>國防部主管</t>
  </si>
  <si>
    <t>ˉ國防部</t>
  </si>
  <si>
    <t>ˉ國防部所屬</t>
  </si>
  <si>
    <t>財政部主管</t>
  </si>
  <si>
    <t>ˉ財政部</t>
  </si>
  <si>
    <t>ˉ國庫署</t>
  </si>
  <si>
    <t>ˉ賦稅署</t>
  </si>
  <si>
    <t>ˉ臺北國稅局</t>
  </si>
  <si>
    <t>ˉ高雄國稅局</t>
  </si>
  <si>
    <t>ˉ北區國稅局及所屬</t>
  </si>
  <si>
    <t>ˉ中區國稅局及所屬</t>
  </si>
  <si>
    <t>ˉ南區國稅局及所屬</t>
  </si>
  <si>
    <t>ˉ關務署及所屬</t>
  </si>
  <si>
    <t>ˉ國有財產署及所屬</t>
  </si>
  <si>
    <t>ˉ財政資訊中心</t>
  </si>
  <si>
    <t>教育部主管</t>
  </si>
  <si>
    <t>ˉ教育部</t>
  </si>
  <si>
    <t>ˉ國民及學前教育署</t>
  </si>
  <si>
    <t>ˉ體育署</t>
  </si>
  <si>
    <t>ˉ青年發展署</t>
  </si>
  <si>
    <t>ˉ國家圖書館</t>
  </si>
  <si>
    <t>ˉ國立公共資訊圖書館</t>
  </si>
  <si>
    <t>ˉ國立教育廣播電臺</t>
  </si>
  <si>
    <t>ˉ國家教育研究院</t>
  </si>
  <si>
    <t>法務部主管</t>
  </si>
  <si>
    <t>ˉ法務部</t>
  </si>
  <si>
    <t>ˉ司法官學院</t>
  </si>
  <si>
    <t>ˉ法醫研究所</t>
  </si>
  <si>
    <t>ˉ廉政署</t>
  </si>
  <si>
    <t>ˉ矯正署及所屬</t>
  </si>
  <si>
    <t>ˉ行政執行署及所屬</t>
  </si>
  <si>
    <t>ˉ最高撿察署</t>
  </si>
  <si>
    <t>ˉ臺灣高等檢察署</t>
  </si>
  <si>
    <t>ˉ臺灣高等檢察署臺中檢察分署</t>
  </si>
  <si>
    <t>ˉ臺灣高等檢察署臺南檢察分署</t>
  </si>
  <si>
    <t>ˉ臺灣高等檢察署高雄檢察分署</t>
  </si>
  <si>
    <t>ˉ臺灣高等檢察署花蓮檢察分署</t>
  </si>
  <si>
    <t>ˉ臺灣高等檢察署智慧財產檢察分署</t>
  </si>
  <si>
    <t>ˉ臺灣臺北地方檢察署</t>
  </si>
  <si>
    <t>ˉ臺灣士林地方檢察署</t>
  </si>
  <si>
    <t>ˉ臺灣新北地方檢察署</t>
  </si>
  <si>
    <t>ˉ臺灣桃園地方檢察署</t>
  </si>
  <si>
    <t>ˉ臺灣新竹地方檢察署</t>
  </si>
  <si>
    <t>ˉ臺灣苗栗地方檢察署</t>
  </si>
  <si>
    <t>ˉ臺灣臺中地方檢察署</t>
  </si>
  <si>
    <t>ˉ臺灣南投地方檢察署</t>
  </si>
  <si>
    <t>ˉ臺灣彰化地方檢察署</t>
  </si>
  <si>
    <t>ˉ臺灣雲林地方檢察署</t>
  </si>
  <si>
    <t>ˉ臺灣嘉義地方檢察署</t>
  </si>
  <si>
    <t>ˉ臺灣臺南地方檢察署</t>
  </si>
  <si>
    <t>ˉ臺灣橋頭地方檢察署</t>
  </si>
  <si>
    <t>ˉ臺灣高雄地方檢察署</t>
  </si>
  <si>
    <t>ˉ臺灣屏東地方檢察署</t>
  </si>
  <si>
    <t>ˉ臺灣臺東地方檢察署</t>
  </si>
  <si>
    <t>ˉ臺灣花蓮地方檢察署</t>
  </si>
  <si>
    <t>ˉ臺灣宜蘭地方檢察署</t>
  </si>
  <si>
    <t>ˉ臺灣基隆地方檢察署</t>
  </si>
  <si>
    <t>ˉ臺灣澎湖地方檢察署</t>
  </si>
  <si>
    <t>ˉ福建高等檢察署金門檢察分署</t>
  </si>
  <si>
    <t>ˉ福建金門地方檢察署</t>
  </si>
  <si>
    <t>ˉ福建連江地方檢察署</t>
  </si>
  <si>
    <t>ˉ調查局</t>
  </si>
  <si>
    <t>經濟部主管</t>
  </si>
  <si>
    <t>ˉ經濟部</t>
  </si>
  <si>
    <t>ˉ工業局</t>
  </si>
  <si>
    <t>ˉ國際貿易局及所屬</t>
  </si>
  <si>
    <t>ˉ標準檢驗局及所屬</t>
  </si>
  <si>
    <t>ˉ智慧財產局</t>
  </si>
  <si>
    <t>ˉ水利署及所屬</t>
  </si>
  <si>
    <t>ˉ中小企業處</t>
  </si>
  <si>
    <t>ˉ加工出口區管理處及所屬</t>
  </si>
  <si>
    <t>ˉ中央地質調查所</t>
  </si>
  <si>
    <t>ˉ能源局</t>
  </si>
  <si>
    <t>交通部主管</t>
  </si>
  <si>
    <t>ˉ交通部</t>
  </si>
  <si>
    <t>ˉ民用航空局</t>
  </si>
  <si>
    <t>ˉ中央氣象局</t>
  </si>
  <si>
    <t>ˉ觀光局及所屬</t>
  </si>
  <si>
    <t>ˉ運輸研究所</t>
  </si>
  <si>
    <t>ˉ公路總局及所屬</t>
  </si>
  <si>
    <t>ˉ鐵道局及所屬</t>
  </si>
  <si>
    <t>勞動部主管</t>
  </si>
  <si>
    <t>ˉ勞動部</t>
  </si>
  <si>
    <t>ˉ勞工保險局</t>
  </si>
  <si>
    <t>ˉ勞動力發展署及所屬</t>
  </si>
  <si>
    <t>ˉ職業安全衛生署</t>
  </si>
  <si>
    <t>ˉ勞動基金運用局</t>
  </si>
  <si>
    <t>ˉ勞動及職業安全衛生研究所</t>
  </si>
  <si>
    <t>僑務委員會主管</t>
  </si>
  <si>
    <t>ˉ僑務委員會</t>
  </si>
  <si>
    <t>原子能委員會主管</t>
  </si>
  <si>
    <t>ˉ原子能委員會</t>
  </si>
  <si>
    <t>ˉ輻射偵測中心</t>
  </si>
  <si>
    <t>ˉ放射性物料管理局</t>
  </si>
  <si>
    <t>ˉ核能研究所</t>
  </si>
  <si>
    <t>農業委員會主管</t>
  </si>
  <si>
    <t>ˉ農業委員會</t>
  </si>
  <si>
    <t>ˉ林務局</t>
  </si>
  <si>
    <t>ˉ水土保持局</t>
  </si>
  <si>
    <t>ˉ農業試驗所</t>
  </si>
  <si>
    <t>ˉ林業試驗所</t>
  </si>
  <si>
    <t>ˉ水產試驗所</t>
  </si>
  <si>
    <t>ˉ畜產試驗所</t>
  </si>
  <si>
    <t>ˉ家畜衛生試驗所</t>
  </si>
  <si>
    <t>ˉ農業藥物毒物試驗所</t>
  </si>
  <si>
    <t>ˉ特有生物研究保育中心</t>
  </si>
  <si>
    <t>ˉ茶業改良場</t>
  </si>
  <si>
    <t>ˉ種苗改良繁殖場</t>
  </si>
  <si>
    <t>ˉ桃園區農業改良場</t>
  </si>
  <si>
    <t>ˉ苗栗區農業改良場</t>
  </si>
  <si>
    <t>ˉ臺中區農業改良場</t>
  </si>
  <si>
    <t>ˉ臺南區農業改良場</t>
  </si>
  <si>
    <t>ˉ高雄區農業改良場</t>
  </si>
  <si>
    <t>ˉ花蓮區農業改良場</t>
  </si>
  <si>
    <t>ˉ臺東區農業改良場</t>
  </si>
  <si>
    <t>ˉ漁業署及所屬</t>
  </si>
  <si>
    <t>ˉ動植物防疫檢疫局及所屬</t>
  </si>
  <si>
    <t>ˉ農業金融局</t>
  </si>
  <si>
    <t>ˉ農糧署及所屬</t>
  </si>
  <si>
    <t>衛生福利部主管</t>
  </si>
  <si>
    <t>ˉ衛生福利部</t>
  </si>
  <si>
    <t>ˉ疾病管制署</t>
  </si>
  <si>
    <t>ˉ食品藥物管理署</t>
  </si>
  <si>
    <t>ˉ中央健康保險署</t>
  </si>
  <si>
    <t>ˉ國民健康署</t>
  </si>
  <si>
    <t>ˉ社會及家庭署</t>
  </si>
  <si>
    <t>ˉ國家中醫藥研究所</t>
  </si>
  <si>
    <t>環境保護署主管</t>
  </si>
  <si>
    <t>ˉ環境保護署</t>
  </si>
  <si>
    <t>ˉ毒物及化學物質局</t>
  </si>
  <si>
    <t>ˉ環境檢驗所</t>
  </si>
  <si>
    <t>ˉ環境保護人員訓練所</t>
  </si>
  <si>
    <t>文化部主管</t>
  </si>
  <si>
    <t>ˉ文化部</t>
  </si>
  <si>
    <t>ˉ文化資產局</t>
  </si>
  <si>
    <t>ˉ影視及流行音樂產業局</t>
  </si>
  <si>
    <t>ˉ國立傳統藝術中心</t>
  </si>
  <si>
    <t>ˉ國立臺灣美術館及所屬</t>
  </si>
  <si>
    <t>ˉ國立臺灣工藝研究發展中心</t>
  </si>
  <si>
    <t>ˉ國立臺灣博物館</t>
  </si>
  <si>
    <t>ˉ國立臺灣史前文化博物館</t>
  </si>
  <si>
    <t>ˉ國家人權博物館</t>
  </si>
  <si>
    <t>科技部主管</t>
  </si>
  <si>
    <t>ˉ科技部</t>
  </si>
  <si>
    <t>ˉ中部科學園區管理局</t>
  </si>
  <si>
    <t>ˉ南部科學園區管理局</t>
  </si>
  <si>
    <t>金融監督管理委員會主管</t>
  </si>
  <si>
    <t>ˉ金融監督管理委員會</t>
  </si>
  <si>
    <t>ˉ銀行局</t>
  </si>
  <si>
    <t>ˉ證券期貨局</t>
  </si>
  <si>
    <t>ˉ保險局</t>
  </si>
  <si>
    <t>ˉ檢查局</t>
  </si>
  <si>
    <t>海洋委員會主管</t>
  </si>
  <si>
    <t>ˉ海洋委員會</t>
  </si>
  <si>
    <t>ˉ海巡署及所屬</t>
  </si>
  <si>
    <t>ˉ海洋保育署</t>
  </si>
  <si>
    <t>ˉ國家海洋研究院</t>
  </si>
  <si>
    <t>國軍退除役官兵輔導委員會主管</t>
  </si>
  <si>
    <t>ˉ國軍退除役官兵輔導委員會</t>
  </si>
  <si>
    <t>ˉ新竹科學園區管理局</t>
  </si>
  <si>
    <t>ˉ公務員懲戒委員會(懲戒法院)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</si>
</sst>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0.00_ "/>
    <numFmt numFmtId="179" formatCode="#,##0_ "/>
    <numFmt numFmtId="180" formatCode="#,##0.00_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sz val="9"/>
      <color indexed="8"/>
      <name val="Arial"/>
      <family val="2"/>
    </font>
    <font>
      <sz val="9"/>
      <color indexed="8"/>
      <name val="標楷體"/>
      <family val="4"/>
    </font>
    <font>
      <sz val="15"/>
      <color indexed="8"/>
      <name val="標楷體"/>
      <family val="4"/>
    </font>
    <font>
      <sz val="17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36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ont="0" applyFill="0" applyBorder="0" applyAlignment="0" applyProtection="0"/>
    <xf numFmtId="0" fontId="3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179" fontId="4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79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179" fontId="3" fillId="0" borderId="17" xfId="0" applyNumberFormat="1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179" fontId="4" fillId="0" borderId="19" xfId="0" applyNumberFormat="1" applyFont="1" applyBorder="1" applyAlignment="1">
      <alignment horizontal="right" vertical="center" wrapText="1"/>
    </xf>
    <xf numFmtId="179" fontId="4" fillId="0" borderId="20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 wrapText="1"/>
    </xf>
    <xf numFmtId="179" fontId="45" fillId="0" borderId="11" xfId="0" applyNumberFormat="1" applyFont="1" applyBorder="1" applyAlignment="1">
      <alignment horizontal="right" vertical="center" wrapText="1"/>
    </xf>
    <xf numFmtId="179" fontId="45" fillId="0" borderId="20" xfId="0" applyNumberFormat="1" applyFont="1" applyBorder="1" applyAlignment="1">
      <alignment horizontal="right" vertical="center" wrapText="1"/>
    </xf>
    <xf numFmtId="3" fontId="45" fillId="0" borderId="19" xfId="0" applyNumberFormat="1" applyFont="1" applyBorder="1" applyAlignment="1">
      <alignment horizontal="right" vertical="center" wrapText="1"/>
    </xf>
    <xf numFmtId="3" fontId="45" fillId="0" borderId="13" xfId="0" applyNumberFormat="1" applyFont="1" applyBorder="1" applyAlignment="1">
      <alignment horizontal="right" vertical="center" wrapText="1"/>
    </xf>
    <xf numFmtId="179" fontId="45" fillId="0" borderId="13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D13" sqref="D13"/>
    </sheetView>
  </sheetViews>
  <sheetFormatPr defaultColWidth="9.00390625" defaultRowHeight="22.5" customHeight="1"/>
  <cols>
    <col min="1" max="1" width="33.25390625" style="9" customWidth="1"/>
    <col min="2" max="2" width="16.875" style="8" customWidth="1"/>
    <col min="3" max="3" width="18.125" style="8" customWidth="1"/>
    <col min="4" max="4" width="16.75390625" style="16" customWidth="1"/>
    <col min="5" max="5" width="19.375" style="3" customWidth="1"/>
    <col min="6" max="6" width="15.25390625" style="8" customWidth="1"/>
    <col min="7" max="7" width="20.75390625" style="8" customWidth="1"/>
    <col min="8" max="8" width="29.375" style="14" customWidth="1"/>
    <col min="9" max="9" width="36.25390625" style="1" customWidth="1"/>
    <col min="10" max="16384" width="9.00390625" style="1" customWidth="1"/>
  </cols>
  <sheetData>
    <row r="1" spans="1:8" ht="22.5" customHeight="1">
      <c r="A1" s="6"/>
      <c r="B1" s="31" t="s">
        <v>0</v>
      </c>
      <c r="C1" s="31"/>
      <c r="D1" s="32"/>
      <c r="E1" s="30" t="s">
        <v>1</v>
      </c>
      <c r="F1" s="30"/>
      <c r="G1" s="30"/>
      <c r="H1" s="4"/>
    </row>
    <row r="2" spans="1:8" ht="22.5" customHeight="1">
      <c r="A2" s="6"/>
      <c r="B2" s="34" t="s">
        <v>2</v>
      </c>
      <c r="C2" s="34"/>
      <c r="D2" s="32"/>
      <c r="E2" s="33" t="s">
        <v>3</v>
      </c>
      <c r="F2" s="33"/>
      <c r="G2" s="33"/>
      <c r="H2" s="4"/>
    </row>
    <row r="3" spans="1:8" ht="22.5" customHeight="1">
      <c r="A3" s="6"/>
      <c r="B3" s="28" t="s">
        <v>4</v>
      </c>
      <c r="C3" s="28"/>
      <c r="D3" s="29"/>
      <c r="E3" s="7" t="s">
        <v>5</v>
      </c>
      <c r="F3" s="5"/>
      <c r="G3" s="5"/>
      <c r="H3" s="17" t="s">
        <v>6</v>
      </c>
    </row>
    <row r="4" spans="1:8" s="2" customFormat="1" ht="45" customHeight="1">
      <c r="A4" s="10" t="s">
        <v>7</v>
      </c>
      <c r="B4" s="11" t="s">
        <v>8</v>
      </c>
      <c r="C4" s="11" t="s">
        <v>9</v>
      </c>
      <c r="D4" s="15" t="s">
        <v>10</v>
      </c>
      <c r="E4" s="12" t="s">
        <v>11</v>
      </c>
      <c r="F4" s="13" t="s">
        <v>12</v>
      </c>
      <c r="G4" s="13"/>
      <c r="H4" s="13" t="s">
        <v>13</v>
      </c>
    </row>
    <row r="5" spans="1:8" ht="22.5" customHeight="1">
      <c r="A5" s="9" t="s">
        <v>13</v>
      </c>
      <c r="B5" s="8" t="s">
        <v>14</v>
      </c>
      <c r="C5" s="8">
        <v>1477342858</v>
      </c>
      <c r="D5" s="23">
        <f>23003243553-699080</f>
        <v>23002544473</v>
      </c>
      <c r="E5" s="3">
        <v>10236800</v>
      </c>
      <c r="F5" s="27">
        <v>1840329629</v>
      </c>
      <c r="G5" s="8" t="s">
        <v>14</v>
      </c>
      <c r="H5" s="14">
        <f>SUM(C5:G5)</f>
        <v>26330453760</v>
      </c>
    </row>
    <row r="6" spans="1:8" ht="22.5" customHeight="1">
      <c r="A6" s="9" t="s">
        <v>15</v>
      </c>
      <c r="C6" s="8">
        <v>27741899</v>
      </c>
      <c r="D6" s="16">
        <v>179028312</v>
      </c>
      <c r="E6" s="3">
        <v>333000</v>
      </c>
      <c r="H6" s="14">
        <v>207103211</v>
      </c>
    </row>
    <row r="7" spans="1:8" ht="22.5" customHeight="1">
      <c r="A7" s="9" t="s">
        <v>16</v>
      </c>
      <c r="C7" s="8">
        <v>6316016</v>
      </c>
      <c r="D7" s="16">
        <v>80513630</v>
      </c>
      <c r="E7" s="3">
        <v>333000</v>
      </c>
      <c r="H7" s="14">
        <v>87162646</v>
      </c>
    </row>
    <row r="8" spans="1:8" ht="22.5" customHeight="1">
      <c r="A8" s="9" t="s">
        <v>17</v>
      </c>
      <c r="C8" s="8">
        <v>1639800</v>
      </c>
      <c r="D8" s="16">
        <v>14324902</v>
      </c>
      <c r="H8" s="14">
        <v>15964702</v>
      </c>
    </row>
    <row r="9" spans="1:8" ht="22.5" customHeight="1">
      <c r="A9" s="9" t="s">
        <v>18</v>
      </c>
      <c r="C9" s="8">
        <v>1475765</v>
      </c>
      <c r="D9" s="16">
        <v>20236595</v>
      </c>
      <c r="H9" s="14">
        <v>21712360</v>
      </c>
    </row>
    <row r="10" spans="1:8" ht="22.5" customHeight="1">
      <c r="A10" s="9" t="s">
        <v>19</v>
      </c>
      <c r="C10" s="8">
        <v>320375</v>
      </c>
      <c r="D10" s="16">
        <v>12052977</v>
      </c>
      <c r="H10" s="14">
        <v>12373352</v>
      </c>
    </row>
    <row r="11" spans="1:8" ht="22.5" customHeight="1">
      <c r="A11" s="9" t="s">
        <v>20</v>
      </c>
      <c r="C11" s="8">
        <v>17989943</v>
      </c>
      <c r="D11" s="16">
        <v>51900208</v>
      </c>
      <c r="H11" s="14">
        <v>69890151</v>
      </c>
    </row>
    <row r="12" spans="1:8" ht="22.5" customHeight="1">
      <c r="A12" s="9" t="s">
        <v>21</v>
      </c>
      <c r="C12" s="8">
        <v>51752719</v>
      </c>
      <c r="D12" s="16">
        <v>961980638</v>
      </c>
      <c r="E12" s="3">
        <v>305400</v>
      </c>
      <c r="H12" s="14">
        <v>1014038757</v>
      </c>
    </row>
    <row r="13" spans="1:8" ht="22.5" customHeight="1">
      <c r="A13" s="9" t="s">
        <v>22</v>
      </c>
      <c r="C13" s="8">
        <v>8089731</v>
      </c>
      <c r="D13" s="16">
        <v>141986003</v>
      </c>
      <c r="H13" s="14">
        <v>150075734</v>
      </c>
    </row>
    <row r="14" spans="1:8" ht="22.5" customHeight="1">
      <c r="A14" s="9" t="s">
        <v>23</v>
      </c>
      <c r="C14" s="8">
        <v>4756506</v>
      </c>
      <c r="D14" s="16">
        <v>79336006</v>
      </c>
      <c r="H14" s="14">
        <v>84092512</v>
      </c>
    </row>
    <row r="15" spans="1:8" ht="22.5" customHeight="1">
      <c r="A15" s="9" t="s">
        <v>24</v>
      </c>
      <c r="C15" s="8">
        <v>2173830</v>
      </c>
      <c r="D15" s="16">
        <v>58377087</v>
      </c>
      <c r="E15" s="3">
        <v>64800</v>
      </c>
      <c r="H15" s="14">
        <v>60615717</v>
      </c>
    </row>
    <row r="16" spans="1:8" ht="22.5" customHeight="1">
      <c r="A16" s="9" t="s">
        <v>25</v>
      </c>
      <c r="C16" s="8">
        <v>1946035</v>
      </c>
      <c r="D16" s="16">
        <v>39201747</v>
      </c>
      <c r="H16" s="14">
        <v>41147782</v>
      </c>
    </row>
    <row r="17" spans="1:8" ht="22.5" customHeight="1">
      <c r="A17" s="9" t="s">
        <v>26</v>
      </c>
      <c r="C17" s="8">
        <v>5024990</v>
      </c>
      <c r="D17" s="16">
        <v>51834452</v>
      </c>
      <c r="H17" s="14">
        <v>56859442</v>
      </c>
    </row>
    <row r="18" spans="1:8" ht="22.5" customHeight="1">
      <c r="A18" s="9" t="s">
        <v>27</v>
      </c>
      <c r="C18" s="8">
        <v>5551191</v>
      </c>
      <c r="D18" s="16">
        <v>300706485</v>
      </c>
      <c r="E18" s="3">
        <v>240600</v>
      </c>
      <c r="H18" s="14">
        <v>306498276</v>
      </c>
    </row>
    <row r="19" spans="1:8" ht="22.5" customHeight="1">
      <c r="A19" s="9" t="s">
        <v>28</v>
      </c>
      <c r="C19" s="8">
        <v>2509400</v>
      </c>
      <c r="D19" s="16">
        <v>8728898</v>
      </c>
      <c r="H19" s="14">
        <v>11238298</v>
      </c>
    </row>
    <row r="20" spans="1:8" ht="22.5" customHeight="1">
      <c r="A20" s="9" t="s">
        <v>29</v>
      </c>
      <c r="C20" s="8">
        <v>1287920</v>
      </c>
      <c r="D20" s="16">
        <v>21041901</v>
      </c>
      <c r="H20" s="14">
        <v>22329821</v>
      </c>
    </row>
    <row r="21" spans="1:8" ht="22.5" customHeight="1">
      <c r="A21" s="9" t="s">
        <v>30</v>
      </c>
      <c r="C21" s="8">
        <v>8500</v>
      </c>
      <c r="D21" s="16">
        <v>2938573</v>
      </c>
      <c r="H21" s="14">
        <v>2947073</v>
      </c>
    </row>
    <row r="22" spans="1:8" ht="22.5" customHeight="1">
      <c r="A22" s="9" t="s">
        <v>31</v>
      </c>
      <c r="C22" s="8">
        <v>1146970</v>
      </c>
      <c r="D22" s="16">
        <v>9530803</v>
      </c>
      <c r="H22" s="14">
        <v>10677773</v>
      </c>
    </row>
    <row r="23" spans="1:8" ht="22.5" customHeight="1">
      <c r="A23" s="9" t="s">
        <v>32</v>
      </c>
      <c r="C23" s="8">
        <v>4354891</v>
      </c>
      <c r="D23" s="16">
        <v>91307490</v>
      </c>
      <c r="H23" s="14">
        <v>95662381</v>
      </c>
    </row>
    <row r="24" spans="1:8" ht="22.5" customHeight="1">
      <c r="A24" s="9" t="s">
        <v>33</v>
      </c>
      <c r="C24" s="8">
        <v>3166080</v>
      </c>
      <c r="D24" s="16">
        <v>27509450</v>
      </c>
      <c r="H24" s="14">
        <v>30675530</v>
      </c>
    </row>
    <row r="25" spans="1:8" ht="22.5" customHeight="1">
      <c r="A25" s="9" t="s">
        <v>34</v>
      </c>
      <c r="C25" s="8">
        <v>6760395</v>
      </c>
      <c r="D25" s="16">
        <v>71945018</v>
      </c>
      <c r="H25" s="14">
        <v>78705413</v>
      </c>
    </row>
    <row r="26" spans="1:8" ht="22.5" customHeight="1">
      <c r="A26" s="9" t="s">
        <v>35</v>
      </c>
      <c r="C26" s="8">
        <v>2341285</v>
      </c>
      <c r="D26" s="16">
        <v>31278616</v>
      </c>
      <c r="H26" s="14">
        <v>33619901</v>
      </c>
    </row>
    <row r="27" spans="1:8" ht="22.5" customHeight="1">
      <c r="A27" s="9" t="s">
        <v>36</v>
      </c>
      <c r="C27" s="8">
        <v>420825</v>
      </c>
      <c r="H27" s="14">
        <v>420825</v>
      </c>
    </row>
    <row r="28" spans="1:8" ht="22.5" customHeight="1">
      <c r="A28" s="9" t="s">
        <v>37</v>
      </c>
      <c r="C28" s="8">
        <v>597500</v>
      </c>
      <c r="H28" s="14">
        <v>597500</v>
      </c>
    </row>
    <row r="29" spans="1:8" ht="22.5" customHeight="1">
      <c r="A29" s="9" t="s">
        <v>38</v>
      </c>
      <c r="C29" s="8">
        <v>4300</v>
      </c>
      <c r="H29" s="14">
        <v>4300</v>
      </c>
    </row>
    <row r="30" spans="1:8" ht="22.5" customHeight="1">
      <c r="A30" s="9" t="s">
        <v>39</v>
      </c>
      <c r="C30" s="8">
        <v>1612370</v>
      </c>
      <c r="D30" s="16">
        <v>26258109</v>
      </c>
      <c r="H30" s="14">
        <v>27870479</v>
      </c>
    </row>
    <row r="31" spans="1:8" ht="22.5" customHeight="1">
      <c r="A31" s="9" t="s">
        <v>40</v>
      </c>
      <c r="C31" s="8">
        <v>11693456</v>
      </c>
      <c r="D31" s="16">
        <v>117663876</v>
      </c>
      <c r="H31" s="14">
        <v>129357332</v>
      </c>
    </row>
    <row r="32" spans="1:8" ht="22.5" customHeight="1">
      <c r="A32" s="9" t="s">
        <v>41</v>
      </c>
      <c r="C32" s="8">
        <v>11693456</v>
      </c>
      <c r="D32" s="16">
        <v>117663876</v>
      </c>
      <c r="H32" s="14">
        <v>129357332</v>
      </c>
    </row>
    <row r="33" spans="1:8" ht="22.5" customHeight="1">
      <c r="A33" s="18" t="s">
        <v>42</v>
      </c>
      <c r="B33" s="19"/>
      <c r="C33" s="19">
        <v>130835190</v>
      </c>
      <c r="D33" s="24">
        <f>SUM(D34:D71)</f>
        <v>976182185</v>
      </c>
      <c r="E33" s="21">
        <v>573600</v>
      </c>
      <c r="F33" s="19"/>
      <c r="G33" s="19"/>
      <c r="H33" s="25">
        <f>SUM(B33:F33)</f>
        <v>1107590975</v>
      </c>
    </row>
    <row r="34" spans="1:8" ht="22.5" customHeight="1">
      <c r="A34" s="9" t="s">
        <v>43</v>
      </c>
      <c r="C34" s="8">
        <v>5283705</v>
      </c>
      <c r="D34" s="16">
        <v>68635242</v>
      </c>
      <c r="H34" s="14">
        <v>73918947</v>
      </c>
    </row>
    <row r="35" spans="1:8" ht="22.5" customHeight="1">
      <c r="A35" s="9" t="s">
        <v>44</v>
      </c>
      <c r="C35" s="8">
        <v>2613180</v>
      </c>
      <c r="D35" s="16">
        <v>62327339</v>
      </c>
      <c r="H35" s="14">
        <v>64940519</v>
      </c>
    </row>
    <row r="36" spans="1:8" ht="22.5" customHeight="1">
      <c r="A36" s="9" t="s">
        <v>45</v>
      </c>
      <c r="C36" s="8">
        <v>975800</v>
      </c>
      <c r="D36" s="16">
        <v>20012288</v>
      </c>
      <c r="H36" s="14">
        <v>20988088</v>
      </c>
    </row>
    <row r="37" spans="1:8" ht="22.5" customHeight="1">
      <c r="A37" s="9" t="s">
        <v>46</v>
      </c>
      <c r="C37" s="8">
        <v>1732335</v>
      </c>
      <c r="D37" s="16">
        <v>9250475</v>
      </c>
      <c r="H37" s="14">
        <v>10982810</v>
      </c>
    </row>
    <row r="38" spans="1:8" ht="22.5" customHeight="1">
      <c r="A38" s="9" t="s">
        <v>47</v>
      </c>
      <c r="C38" s="8">
        <v>1189110</v>
      </c>
      <c r="D38" s="16">
        <v>6790137</v>
      </c>
      <c r="H38" s="14">
        <v>7979247</v>
      </c>
    </row>
    <row r="39" spans="1:8" ht="22.5" customHeight="1">
      <c r="A39" s="9" t="s">
        <v>48</v>
      </c>
      <c r="C39" s="8">
        <v>2017525</v>
      </c>
      <c r="D39" s="16">
        <v>5355456</v>
      </c>
      <c r="H39" s="14">
        <v>7372981</v>
      </c>
    </row>
    <row r="40" spans="1:8" ht="22.5" customHeight="1">
      <c r="A40" s="9" t="s">
        <v>271</v>
      </c>
      <c r="C40" s="8">
        <v>367110</v>
      </c>
      <c r="D40" s="16">
        <v>20673792</v>
      </c>
      <c r="H40" s="14">
        <v>21040902</v>
      </c>
    </row>
    <row r="41" spans="1:8" ht="22.5" customHeight="1">
      <c r="A41" s="9" t="s">
        <v>49</v>
      </c>
      <c r="C41" s="8">
        <v>287100</v>
      </c>
      <c r="D41" s="16">
        <v>5707296</v>
      </c>
      <c r="H41" s="14">
        <v>5994396</v>
      </c>
    </row>
    <row r="42" spans="1:8" ht="22.5" customHeight="1">
      <c r="A42" s="9" t="s">
        <v>50</v>
      </c>
      <c r="C42" s="8">
        <v>920270</v>
      </c>
      <c r="D42" s="16">
        <v>3095702</v>
      </c>
      <c r="H42" s="14">
        <v>4015972</v>
      </c>
    </row>
    <row r="43" spans="1:8" ht="22.5" customHeight="1">
      <c r="A43" s="9" t="s">
        <v>51</v>
      </c>
      <c r="C43" s="8">
        <v>10763470</v>
      </c>
      <c r="D43" s="16">
        <v>99265481</v>
      </c>
      <c r="E43" s="3">
        <v>111000</v>
      </c>
      <c r="H43" s="14">
        <v>110139951</v>
      </c>
    </row>
    <row r="44" spans="1:8" ht="22.5" customHeight="1">
      <c r="A44" s="9" t="s">
        <v>52</v>
      </c>
      <c r="C44" s="8">
        <v>6393665</v>
      </c>
      <c r="D44" s="16">
        <v>40821304</v>
      </c>
      <c r="E44" s="3">
        <v>64800</v>
      </c>
      <c r="H44" s="14">
        <v>47279769</v>
      </c>
    </row>
    <row r="45" spans="1:8" ht="22.5" customHeight="1">
      <c r="A45" s="9" t="s">
        <v>53</v>
      </c>
      <c r="C45" s="8">
        <v>4157593</v>
      </c>
      <c r="D45" s="16">
        <v>44577614</v>
      </c>
      <c r="E45" s="3">
        <v>111000</v>
      </c>
      <c r="H45" s="14">
        <v>48846207</v>
      </c>
    </row>
    <row r="46" spans="1:8" ht="22.5" customHeight="1">
      <c r="A46" s="9" t="s">
        <v>54</v>
      </c>
      <c r="C46" s="8">
        <v>4256105</v>
      </c>
      <c r="D46" s="16">
        <v>31121396</v>
      </c>
      <c r="H46" s="14">
        <v>35377501</v>
      </c>
    </row>
    <row r="47" spans="1:8" ht="22.5" customHeight="1">
      <c r="A47" s="9" t="s">
        <v>55</v>
      </c>
      <c r="C47" s="8">
        <v>1180600</v>
      </c>
      <c r="D47" s="16">
        <v>14611736</v>
      </c>
      <c r="H47" s="14">
        <v>15792336</v>
      </c>
    </row>
    <row r="48" spans="1:8" ht="22.5" customHeight="1">
      <c r="A48" s="9" t="s">
        <v>56</v>
      </c>
      <c r="C48" s="8">
        <v>10793609</v>
      </c>
      <c r="D48" s="16">
        <v>96113487</v>
      </c>
      <c r="H48" s="14">
        <v>106907096</v>
      </c>
    </row>
    <row r="49" spans="1:8" ht="22.5" customHeight="1">
      <c r="A49" s="9" t="s">
        <v>57</v>
      </c>
      <c r="C49" s="8">
        <v>3956950</v>
      </c>
      <c r="D49" s="23">
        <f>23154060-5994</f>
        <v>23148066</v>
      </c>
      <c r="H49" s="26">
        <f>SUM(B49:F49)</f>
        <v>27105016</v>
      </c>
    </row>
    <row r="50" spans="1:8" ht="22.5" customHeight="1">
      <c r="A50" s="9" t="s">
        <v>58</v>
      </c>
      <c r="C50" s="8">
        <v>7385705</v>
      </c>
      <c r="D50" s="16">
        <f>36332196</f>
        <v>36332196</v>
      </c>
      <c r="H50" s="14">
        <f>SUM(B50:F50)</f>
        <v>43717901</v>
      </c>
    </row>
    <row r="51" spans="1:8" ht="22.5" customHeight="1">
      <c r="A51" s="9" t="s">
        <v>59</v>
      </c>
      <c r="C51" s="8">
        <v>5219516</v>
      </c>
      <c r="D51" s="16">
        <v>28587586</v>
      </c>
      <c r="E51" s="3">
        <v>111000</v>
      </c>
      <c r="H51" s="14">
        <v>33918102</v>
      </c>
    </row>
    <row r="52" spans="1:8" ht="22.5" customHeight="1">
      <c r="A52" s="9" t="s">
        <v>60</v>
      </c>
      <c r="C52" s="8">
        <v>4909594</v>
      </c>
      <c r="D52" s="16">
        <v>25478569</v>
      </c>
      <c r="E52" s="3">
        <v>111000</v>
      </c>
      <c r="H52" s="14">
        <v>30499163</v>
      </c>
    </row>
    <row r="53" spans="1:8" ht="22.5" customHeight="1">
      <c r="A53" s="9" t="s">
        <v>61</v>
      </c>
      <c r="C53" s="8">
        <v>1888936</v>
      </c>
      <c r="D53" s="16">
        <v>6853128</v>
      </c>
      <c r="H53" s="14">
        <v>8742064</v>
      </c>
    </row>
    <row r="54" spans="1:8" ht="22.5" customHeight="1">
      <c r="A54" s="9" t="s">
        <v>62</v>
      </c>
      <c r="C54" s="8">
        <v>10508895</v>
      </c>
      <c r="D54" s="16">
        <v>59385698</v>
      </c>
      <c r="H54" s="14">
        <v>69894593</v>
      </c>
    </row>
    <row r="55" spans="1:8" ht="22.5" customHeight="1">
      <c r="A55" s="9" t="s">
        <v>63</v>
      </c>
      <c r="C55" s="8">
        <v>1655870</v>
      </c>
      <c r="D55" s="16">
        <v>11112050</v>
      </c>
      <c r="H55" s="14">
        <v>12767920</v>
      </c>
    </row>
    <row r="56" spans="1:8" ht="22.5" customHeight="1">
      <c r="A56" s="9" t="s">
        <v>64</v>
      </c>
      <c r="C56" s="8">
        <v>5000967</v>
      </c>
      <c r="D56" s="16">
        <v>26913679</v>
      </c>
      <c r="E56" s="3">
        <v>64800</v>
      </c>
      <c r="H56" s="14">
        <v>31979446</v>
      </c>
    </row>
    <row r="57" spans="1:8" ht="22.5" customHeight="1">
      <c r="A57" s="9" t="s">
        <v>65</v>
      </c>
      <c r="C57" s="8">
        <v>2405750</v>
      </c>
      <c r="D57" s="16">
        <v>22411786</v>
      </c>
      <c r="H57" s="14">
        <v>24817536</v>
      </c>
    </row>
    <row r="58" spans="1:8" ht="22.5" customHeight="1">
      <c r="A58" s="9" t="s">
        <v>66</v>
      </c>
      <c r="C58" s="8">
        <v>4353070</v>
      </c>
      <c r="D58" s="16">
        <v>25151882</v>
      </c>
      <c r="H58" s="14">
        <v>29504952</v>
      </c>
    </row>
    <row r="59" spans="1:8" ht="22.5" customHeight="1">
      <c r="A59" s="9" t="s">
        <v>67</v>
      </c>
      <c r="C59" s="8">
        <v>6263543</v>
      </c>
      <c r="D59" s="16">
        <v>38891490</v>
      </c>
      <c r="H59" s="14">
        <v>45155033</v>
      </c>
    </row>
    <row r="60" spans="1:8" ht="22.5" customHeight="1">
      <c r="A60" s="9" t="s">
        <v>68</v>
      </c>
      <c r="C60" s="8">
        <v>3932057</v>
      </c>
      <c r="D60" s="16">
        <v>666684</v>
      </c>
      <c r="H60" s="14">
        <v>4598741</v>
      </c>
    </row>
    <row r="61" spans="1:8" ht="22.5" customHeight="1">
      <c r="A61" s="9" t="s">
        <v>69</v>
      </c>
      <c r="C61" s="8">
        <v>5320081</v>
      </c>
      <c r="D61" s="16">
        <v>39817777</v>
      </c>
      <c r="H61" s="14">
        <v>45137858</v>
      </c>
    </row>
    <row r="62" spans="1:8" ht="22.5" customHeight="1">
      <c r="A62" s="18" t="s">
        <v>70</v>
      </c>
      <c r="B62" s="19"/>
      <c r="C62" s="19">
        <v>3853498</v>
      </c>
      <c r="D62" s="20">
        <v>23264056</v>
      </c>
      <c r="E62" s="21"/>
      <c r="F62" s="19"/>
      <c r="G62" s="19"/>
      <c r="H62" s="22">
        <v>27117554</v>
      </c>
    </row>
    <row r="63" spans="1:8" ht="22.5" customHeight="1">
      <c r="A63" s="9" t="s">
        <v>71</v>
      </c>
      <c r="C63" s="8">
        <v>1589975</v>
      </c>
      <c r="D63" s="16">
        <v>10240596</v>
      </c>
      <c r="H63" s="14">
        <v>11830571</v>
      </c>
    </row>
    <row r="64" spans="1:8" ht="22.5" customHeight="1">
      <c r="A64" s="9" t="s">
        <v>72</v>
      </c>
      <c r="C64" s="8">
        <v>2167530</v>
      </c>
      <c r="D64" s="16">
        <v>12426811</v>
      </c>
      <c r="H64" s="14">
        <v>14594341</v>
      </c>
    </row>
    <row r="65" spans="1:8" ht="22.5" customHeight="1">
      <c r="A65" s="9" t="s">
        <v>73</v>
      </c>
      <c r="C65" s="8">
        <v>2124740</v>
      </c>
      <c r="D65" s="16">
        <v>19877764</v>
      </c>
      <c r="H65" s="14">
        <v>22002504</v>
      </c>
    </row>
    <row r="66" spans="1:8" ht="22.5" customHeight="1">
      <c r="A66" s="9" t="s">
        <v>74</v>
      </c>
      <c r="C66" s="8">
        <v>1533546</v>
      </c>
      <c r="D66" s="16">
        <v>16417383</v>
      </c>
      <c r="H66" s="14">
        <v>17950929</v>
      </c>
    </row>
    <row r="67" spans="1:8" ht="22.5" customHeight="1">
      <c r="A67" s="9" t="s">
        <v>75</v>
      </c>
      <c r="C67" s="8">
        <v>950270</v>
      </c>
      <c r="D67" s="16">
        <v>6834853</v>
      </c>
      <c r="H67" s="14">
        <v>7785123</v>
      </c>
    </row>
    <row r="68" spans="1:8" ht="22.5" customHeight="1">
      <c r="A68" s="9" t="s">
        <v>76</v>
      </c>
      <c r="C68" s="8">
        <v>2041365</v>
      </c>
      <c r="D68" s="16">
        <v>8578099</v>
      </c>
      <c r="H68" s="14">
        <v>10619464</v>
      </c>
    </row>
    <row r="69" spans="1:8" ht="22.5" customHeight="1">
      <c r="A69" s="9" t="s">
        <v>77</v>
      </c>
      <c r="C69" s="8">
        <v>38300</v>
      </c>
      <c r="D69" s="16">
        <v>1930308</v>
      </c>
      <c r="H69" s="14">
        <v>1968608</v>
      </c>
    </row>
    <row r="70" spans="1:8" ht="22.5" customHeight="1">
      <c r="A70" s="9" t="s">
        <v>78</v>
      </c>
      <c r="C70" s="8">
        <v>660655</v>
      </c>
      <c r="D70" s="16">
        <v>3502979</v>
      </c>
      <c r="H70" s="14">
        <v>4163634</v>
      </c>
    </row>
    <row r="71" spans="1:8" ht="22.5" customHeight="1">
      <c r="A71" s="9" t="s">
        <v>79</v>
      </c>
      <c r="C71" s="8">
        <v>143200</v>
      </c>
      <c r="H71" s="14">
        <v>143200</v>
      </c>
    </row>
    <row r="72" spans="1:8" ht="22.5" customHeight="1">
      <c r="A72" s="9" t="s">
        <v>80</v>
      </c>
      <c r="C72" s="8">
        <v>13258270</v>
      </c>
      <c r="D72" s="23">
        <f>4958163676-44147-8554-26084</f>
        <v>4958084891</v>
      </c>
      <c r="E72" s="3">
        <v>111000</v>
      </c>
      <c r="H72" s="26">
        <f>SUM(B72:F72)</f>
        <v>4971454161</v>
      </c>
    </row>
    <row r="73" spans="1:8" ht="22.5" customHeight="1">
      <c r="A73" s="9" t="s">
        <v>81</v>
      </c>
      <c r="C73" s="8">
        <v>1944700</v>
      </c>
      <c r="D73" s="23">
        <f>64775714-44147-8554</f>
        <v>64723013</v>
      </c>
      <c r="H73" s="26">
        <f>SUM(B73:F73)</f>
        <v>66667713</v>
      </c>
    </row>
    <row r="74" spans="1:8" ht="22.5" customHeight="1">
      <c r="A74" s="9" t="s">
        <v>82</v>
      </c>
      <c r="C74" s="8">
        <v>3503430</v>
      </c>
      <c r="D74" s="23">
        <f>57212987-26084</f>
        <v>57186903</v>
      </c>
      <c r="H74" s="26">
        <f>SUM(B74:F74)</f>
        <v>60690333</v>
      </c>
    </row>
    <row r="75" spans="1:8" ht="22.5" customHeight="1">
      <c r="A75" s="9" t="s">
        <v>83</v>
      </c>
      <c r="C75" s="8">
        <v>3822825</v>
      </c>
      <c r="D75" s="16">
        <v>4805334774</v>
      </c>
      <c r="E75" s="3">
        <v>111000</v>
      </c>
      <c r="H75" s="14">
        <v>4809268599</v>
      </c>
    </row>
    <row r="76" spans="1:8" ht="22.5" customHeight="1">
      <c r="A76" s="9" t="s">
        <v>84</v>
      </c>
      <c r="C76" s="8">
        <v>1395970</v>
      </c>
      <c r="D76" s="16">
        <v>12648192</v>
      </c>
      <c r="H76" s="14">
        <v>14044162</v>
      </c>
    </row>
    <row r="77" spans="1:8" ht="22.5" customHeight="1">
      <c r="A77" s="9" t="s">
        <v>85</v>
      </c>
      <c r="C77" s="8">
        <v>776950</v>
      </c>
      <c r="D77" s="16">
        <v>9114252</v>
      </c>
      <c r="H77" s="14">
        <v>9891202</v>
      </c>
    </row>
    <row r="78" spans="1:8" ht="22.5" customHeight="1">
      <c r="A78" s="9" t="s">
        <v>86</v>
      </c>
      <c r="C78" s="8">
        <v>332400</v>
      </c>
      <c r="D78" s="16">
        <v>4866312</v>
      </c>
      <c r="H78" s="14">
        <v>5198712</v>
      </c>
    </row>
    <row r="79" spans="1:8" ht="22.5" customHeight="1">
      <c r="A79" s="9" t="s">
        <v>87</v>
      </c>
      <c r="C79" s="8">
        <v>1481995</v>
      </c>
      <c r="D79" s="16">
        <v>4211445</v>
      </c>
      <c r="H79" s="14">
        <v>5693440</v>
      </c>
    </row>
    <row r="80" spans="1:8" ht="22.5" customHeight="1">
      <c r="A80" s="9" t="s">
        <v>88</v>
      </c>
      <c r="C80" s="8">
        <f>20336338</f>
        <v>20336338</v>
      </c>
      <c r="D80" s="23">
        <f>302829726-163776</f>
        <v>302665950</v>
      </c>
      <c r="H80" s="26">
        <f>SUM(B80:F80)</f>
        <v>323002288</v>
      </c>
    </row>
    <row r="81" spans="1:8" ht="22.5" customHeight="1">
      <c r="A81" s="9" t="s">
        <v>89</v>
      </c>
      <c r="C81" s="8">
        <f>5884429</f>
        <v>5884429</v>
      </c>
      <c r="D81" s="23">
        <f>92283743-163776</f>
        <v>92119967</v>
      </c>
      <c r="H81" s="26">
        <f>SUM(B81:F81)</f>
        <v>98004396</v>
      </c>
    </row>
    <row r="82" spans="1:8" ht="22.5" customHeight="1">
      <c r="A82" s="9" t="s">
        <v>90</v>
      </c>
      <c r="C82" s="8">
        <v>10113793</v>
      </c>
      <c r="D82" s="16">
        <v>147607890</v>
      </c>
      <c r="H82" s="14">
        <v>157721683</v>
      </c>
    </row>
    <row r="83" spans="1:8" ht="22.5" customHeight="1">
      <c r="A83" s="9" t="s">
        <v>91</v>
      </c>
      <c r="C83" s="8">
        <v>707810</v>
      </c>
      <c r="D83" s="16">
        <v>15479865</v>
      </c>
      <c r="H83" s="14">
        <v>16187675</v>
      </c>
    </row>
    <row r="84" spans="1:8" ht="22.5" customHeight="1">
      <c r="A84" s="9" t="s">
        <v>92</v>
      </c>
      <c r="C84" s="8">
        <v>524215</v>
      </c>
      <c r="D84" s="16">
        <v>7243017</v>
      </c>
      <c r="H84" s="14">
        <v>7767232</v>
      </c>
    </row>
    <row r="85" spans="1:8" ht="22.5" customHeight="1">
      <c r="A85" s="9" t="s">
        <v>93</v>
      </c>
      <c r="C85" s="8">
        <v>893081</v>
      </c>
      <c r="D85" s="16">
        <v>2980157</v>
      </c>
      <c r="H85" s="14">
        <v>3873238</v>
      </c>
    </row>
    <row r="86" spans="1:8" ht="22.5" customHeight="1">
      <c r="A86" s="9" t="s">
        <v>94</v>
      </c>
      <c r="C86" s="8">
        <v>716630</v>
      </c>
      <c r="D86" s="16">
        <v>11287312</v>
      </c>
      <c r="H86" s="14">
        <v>12003942</v>
      </c>
    </row>
    <row r="87" spans="1:8" ht="22.5" customHeight="1">
      <c r="A87" s="9" t="s">
        <v>95</v>
      </c>
      <c r="C87" s="8">
        <v>681255</v>
      </c>
      <c r="D87" s="16">
        <v>9106644</v>
      </c>
      <c r="H87" s="14">
        <v>9787899</v>
      </c>
    </row>
    <row r="88" spans="1:8" ht="22.5" customHeight="1">
      <c r="A88" s="9" t="s">
        <v>96</v>
      </c>
      <c r="C88" s="8">
        <v>815125</v>
      </c>
      <c r="D88" s="16">
        <v>16841098</v>
      </c>
      <c r="H88" s="14">
        <v>17656223</v>
      </c>
    </row>
    <row r="89" spans="1:8" ht="22.5" customHeight="1">
      <c r="A89" s="9" t="s">
        <v>97</v>
      </c>
      <c r="C89" s="8">
        <f>283325528</f>
        <v>283325528</v>
      </c>
      <c r="D89" s="23">
        <f>3150515502-33780-125870</f>
        <v>3150355852</v>
      </c>
      <c r="E89" s="3">
        <v>2458000</v>
      </c>
      <c r="H89" s="26">
        <f>SUM(B89:F89)</f>
        <v>3436139380</v>
      </c>
    </row>
    <row r="90" spans="1:8" ht="22.5" customHeight="1">
      <c r="A90" s="9" t="s">
        <v>98</v>
      </c>
      <c r="C90" s="8">
        <f>16441347</f>
        <v>16441347</v>
      </c>
      <c r="D90" s="23">
        <f>282162194-33780</f>
        <v>282128414</v>
      </c>
      <c r="E90" s="3">
        <v>481200</v>
      </c>
      <c r="H90" s="26">
        <f>SUM(B90:F90)</f>
        <v>299050961</v>
      </c>
    </row>
    <row r="91" spans="1:8" ht="22.5" customHeight="1">
      <c r="A91" s="18" t="s">
        <v>99</v>
      </c>
      <c r="B91" s="19"/>
      <c r="C91" s="19">
        <v>15325119</v>
      </c>
      <c r="D91" s="20">
        <v>326035573</v>
      </c>
      <c r="E91" s="21"/>
      <c r="F91" s="19"/>
      <c r="G91" s="19"/>
      <c r="H91" s="22">
        <v>341360692</v>
      </c>
    </row>
    <row r="92" spans="1:8" ht="22.5" customHeight="1">
      <c r="A92" s="9" t="s">
        <v>100</v>
      </c>
      <c r="C92" s="8">
        <f>199637023</f>
        <v>199637023</v>
      </c>
      <c r="D92" s="23">
        <f>2183910591-125870</f>
        <v>2183784721</v>
      </c>
      <c r="E92" s="3">
        <v>1976800</v>
      </c>
      <c r="H92" s="26">
        <f>SUM(B92:F92)</f>
        <v>2385398544</v>
      </c>
    </row>
    <row r="93" spans="1:8" ht="22.5" customHeight="1">
      <c r="A93" s="9" t="s">
        <v>101</v>
      </c>
      <c r="C93" s="8">
        <v>5338609</v>
      </c>
      <c r="D93" s="16">
        <v>38306236</v>
      </c>
      <c r="H93" s="14">
        <v>43644845</v>
      </c>
    </row>
    <row r="94" spans="1:8" ht="22.5" customHeight="1">
      <c r="A94" s="9" t="s">
        <v>102</v>
      </c>
      <c r="C94" s="8">
        <v>7212867</v>
      </c>
      <c r="D94" s="16">
        <v>51271227</v>
      </c>
      <c r="H94" s="14">
        <v>58484094</v>
      </c>
    </row>
    <row r="95" spans="1:8" ht="22.5" customHeight="1">
      <c r="A95" s="9" t="s">
        <v>103</v>
      </c>
      <c r="C95" s="8">
        <v>1928899</v>
      </c>
      <c r="D95" s="16">
        <v>39429226</v>
      </c>
      <c r="H95" s="14">
        <v>41358125</v>
      </c>
    </row>
    <row r="96" spans="1:8" ht="22.5" customHeight="1">
      <c r="A96" s="9" t="s">
        <v>104</v>
      </c>
      <c r="C96" s="8">
        <v>32187984</v>
      </c>
      <c r="D96" s="16">
        <v>193948414</v>
      </c>
      <c r="H96" s="14">
        <v>226136398</v>
      </c>
    </row>
    <row r="97" spans="1:8" ht="22.5" customHeight="1">
      <c r="A97" s="9" t="s">
        <v>105</v>
      </c>
      <c r="C97" s="8">
        <v>1334400</v>
      </c>
      <c r="D97" s="16">
        <v>8533644</v>
      </c>
      <c r="H97" s="14">
        <v>9868044</v>
      </c>
    </row>
    <row r="98" spans="1:8" ht="22.5" customHeight="1">
      <c r="A98" s="9" t="s">
        <v>106</v>
      </c>
      <c r="C98" s="8">
        <v>3919280</v>
      </c>
      <c r="D98" s="16">
        <v>26918397</v>
      </c>
      <c r="H98" s="14">
        <v>30837677</v>
      </c>
    </row>
    <row r="99" spans="1:8" ht="22.5" customHeight="1">
      <c r="A99" s="9" t="s">
        <v>107</v>
      </c>
      <c r="C99" s="8">
        <v>11235503</v>
      </c>
      <c r="D99" s="16">
        <v>369772171</v>
      </c>
      <c r="H99" s="14">
        <v>381007674</v>
      </c>
    </row>
    <row r="100" spans="1:8" ht="22.5" customHeight="1">
      <c r="A100" s="9" t="s">
        <v>108</v>
      </c>
      <c r="C100" s="8">
        <v>9665958</v>
      </c>
      <c r="D100" s="16">
        <v>342349365</v>
      </c>
      <c r="H100" s="14">
        <v>352015323</v>
      </c>
    </row>
    <row r="101" spans="1:8" ht="22.5" customHeight="1">
      <c r="A101" s="9" t="s">
        <v>109</v>
      </c>
      <c r="C101" s="8">
        <v>1377345</v>
      </c>
      <c r="D101" s="16">
        <v>11617795</v>
      </c>
      <c r="H101" s="14">
        <v>12995140</v>
      </c>
    </row>
    <row r="102" spans="1:8" ht="22.5" customHeight="1">
      <c r="A102" s="9" t="s">
        <v>110</v>
      </c>
      <c r="C102" s="8">
        <v>192200</v>
      </c>
      <c r="D102" s="16">
        <v>15805011</v>
      </c>
      <c r="H102" s="14">
        <v>15997211</v>
      </c>
    </row>
    <row r="103" spans="1:8" ht="22.5" customHeight="1">
      <c r="A103" s="9" t="s">
        <v>111</v>
      </c>
      <c r="C103" s="8">
        <v>7774875</v>
      </c>
      <c r="D103" s="16">
        <v>217200125</v>
      </c>
      <c r="H103" s="14">
        <v>224975000</v>
      </c>
    </row>
    <row r="104" spans="1:8" ht="22.5" customHeight="1">
      <c r="A104" s="9" t="s">
        <v>112</v>
      </c>
      <c r="C104" s="8">
        <v>2767415</v>
      </c>
      <c r="D104" s="16">
        <v>27182915</v>
      </c>
      <c r="H104" s="14">
        <v>29950330</v>
      </c>
    </row>
    <row r="105" spans="1:8" ht="22.5" customHeight="1">
      <c r="A105" s="9" t="s">
        <v>113</v>
      </c>
      <c r="C105" s="8">
        <v>5007460</v>
      </c>
      <c r="D105" s="16">
        <v>190017210</v>
      </c>
      <c r="H105" s="14">
        <v>195024670</v>
      </c>
    </row>
    <row r="106" spans="1:8" ht="22.5" customHeight="1">
      <c r="A106" s="9" t="s">
        <v>114</v>
      </c>
      <c r="C106" s="8">
        <f>153611056</f>
        <v>153611056</v>
      </c>
      <c r="D106" s="23">
        <f>2698062901-16427</f>
        <v>2698046474</v>
      </c>
      <c r="E106" s="3">
        <v>610800</v>
      </c>
      <c r="H106" s="26">
        <f>SUM(B106:F106)</f>
        <v>2852268330</v>
      </c>
    </row>
    <row r="107" spans="1:8" ht="22.5" customHeight="1">
      <c r="A107" s="9" t="s">
        <v>115</v>
      </c>
      <c r="C107" s="8">
        <v>2932685</v>
      </c>
      <c r="D107" s="16">
        <v>118136849</v>
      </c>
      <c r="E107" s="3">
        <v>129600</v>
      </c>
      <c r="H107" s="14">
        <v>121199134</v>
      </c>
    </row>
    <row r="108" spans="1:8" ht="22.5" customHeight="1">
      <c r="A108" s="9" t="s">
        <v>116</v>
      </c>
      <c r="C108" s="8">
        <f>4059740</f>
        <v>4059740</v>
      </c>
      <c r="D108" s="23">
        <f>75011793-16427</f>
        <v>74995366</v>
      </c>
      <c r="H108" s="26">
        <f>SUM(B108:F108)</f>
        <v>79055106</v>
      </c>
    </row>
    <row r="109" spans="1:8" ht="22.5" customHeight="1">
      <c r="A109" s="9" t="s">
        <v>117</v>
      </c>
      <c r="C109" s="8">
        <v>3717010</v>
      </c>
      <c r="D109" s="16">
        <v>91279392</v>
      </c>
      <c r="H109" s="14">
        <v>94996402</v>
      </c>
    </row>
    <row r="110" spans="1:8" ht="22.5" customHeight="1">
      <c r="A110" s="9" t="s">
        <v>118</v>
      </c>
      <c r="C110" s="8">
        <v>17048685</v>
      </c>
      <c r="D110" s="16">
        <v>275158718</v>
      </c>
      <c r="E110" s="3">
        <v>305400</v>
      </c>
      <c r="H110" s="14">
        <v>292512803</v>
      </c>
    </row>
    <row r="111" spans="1:8" ht="22.5" customHeight="1">
      <c r="A111" s="9" t="s">
        <v>119</v>
      </c>
      <c r="C111" s="8">
        <v>13015708</v>
      </c>
      <c r="D111" s="16">
        <v>170414145</v>
      </c>
      <c r="H111" s="14">
        <v>183429853</v>
      </c>
    </row>
    <row r="112" spans="1:8" ht="22.5" customHeight="1">
      <c r="A112" s="9" t="s">
        <v>120</v>
      </c>
      <c r="C112" s="8">
        <v>20034542</v>
      </c>
      <c r="D112" s="16">
        <v>207010559</v>
      </c>
      <c r="H112" s="14">
        <v>227045101</v>
      </c>
    </row>
    <row r="113" spans="1:8" ht="22.5" customHeight="1">
      <c r="A113" s="9" t="s">
        <v>121</v>
      </c>
      <c r="C113" s="8">
        <v>20050442</v>
      </c>
      <c r="D113" s="16">
        <v>208527624</v>
      </c>
      <c r="H113" s="14">
        <v>228578066</v>
      </c>
    </row>
    <row r="114" spans="1:8" ht="22.5" customHeight="1">
      <c r="A114" s="9" t="s">
        <v>122</v>
      </c>
      <c r="C114" s="8">
        <v>17175647</v>
      </c>
      <c r="D114" s="16">
        <v>158143236</v>
      </c>
      <c r="H114" s="14">
        <v>175318883</v>
      </c>
    </row>
    <row r="115" spans="1:8" ht="22.5" customHeight="1">
      <c r="A115" s="9" t="s">
        <v>123</v>
      </c>
      <c r="C115" s="8">
        <v>45100629</v>
      </c>
      <c r="D115" s="16">
        <v>1193356035</v>
      </c>
      <c r="E115" s="3">
        <v>175800</v>
      </c>
      <c r="H115" s="14">
        <v>1238632464</v>
      </c>
    </row>
    <row r="116" spans="1:8" ht="22.5" customHeight="1">
      <c r="A116" s="9" t="s">
        <v>124</v>
      </c>
      <c r="C116" s="8">
        <v>8558678</v>
      </c>
      <c r="D116" s="16">
        <v>119132858</v>
      </c>
      <c r="H116" s="14">
        <v>127691536</v>
      </c>
    </row>
    <row r="117" spans="1:8" ht="22.5" customHeight="1">
      <c r="A117" s="9" t="s">
        <v>125</v>
      </c>
      <c r="C117" s="8">
        <v>1917290</v>
      </c>
      <c r="D117" s="16">
        <v>81891692</v>
      </c>
      <c r="H117" s="14">
        <v>83808982</v>
      </c>
    </row>
    <row r="118" spans="1:8" ht="22.5" customHeight="1">
      <c r="A118" s="9" t="s">
        <v>126</v>
      </c>
      <c r="C118" s="8">
        <v>31248734</v>
      </c>
      <c r="D118" s="23">
        <f>282537073-19480</f>
        <v>282517593</v>
      </c>
      <c r="E118" s="3">
        <v>351600</v>
      </c>
      <c r="H118" s="26">
        <f>SUM(B118:F118)</f>
        <v>314117927</v>
      </c>
    </row>
    <row r="119" spans="1:8" ht="22.5" customHeight="1">
      <c r="A119" s="9" t="s">
        <v>127</v>
      </c>
      <c r="C119" s="8">
        <v>21617933</v>
      </c>
      <c r="D119" s="16">
        <v>116262680</v>
      </c>
      <c r="E119" s="3">
        <v>240600</v>
      </c>
      <c r="H119" s="14">
        <v>138121213</v>
      </c>
    </row>
    <row r="120" spans="1:8" ht="22.5" customHeight="1">
      <c r="A120" s="18" t="s">
        <v>128</v>
      </c>
      <c r="B120" s="19"/>
      <c r="C120" s="19">
        <v>2195550</v>
      </c>
      <c r="D120" s="24">
        <f>59727906-19480</f>
        <v>59708426</v>
      </c>
      <c r="E120" s="21"/>
      <c r="F120" s="19"/>
      <c r="G120" s="19"/>
      <c r="H120" s="25">
        <f>SUM(B120:F120)</f>
        <v>61903976</v>
      </c>
    </row>
    <row r="121" spans="1:8" ht="22.5" customHeight="1">
      <c r="A121" s="9" t="s">
        <v>129</v>
      </c>
      <c r="C121" s="8">
        <v>1519550</v>
      </c>
      <c r="D121" s="16">
        <v>14309748</v>
      </c>
      <c r="H121" s="14">
        <v>15829298</v>
      </c>
    </row>
    <row r="122" spans="1:8" ht="22.5" customHeight="1">
      <c r="A122" s="9" t="s">
        <v>130</v>
      </c>
      <c r="C122" s="8">
        <v>635895</v>
      </c>
      <c r="D122" s="16">
        <v>22212395</v>
      </c>
      <c r="H122" s="14">
        <v>22848290</v>
      </c>
    </row>
    <row r="123" spans="1:8" ht="22.5" customHeight="1">
      <c r="A123" s="9" t="s">
        <v>131</v>
      </c>
      <c r="C123" s="8">
        <v>1569825</v>
      </c>
      <c r="D123" s="16">
        <v>12956021</v>
      </c>
      <c r="H123" s="14">
        <v>14525846</v>
      </c>
    </row>
    <row r="124" spans="1:8" ht="22.5" customHeight="1">
      <c r="A124" s="9" t="s">
        <v>132</v>
      </c>
      <c r="C124" s="8">
        <v>982320</v>
      </c>
      <c r="D124" s="16">
        <v>20378377</v>
      </c>
      <c r="H124" s="14">
        <v>21360697</v>
      </c>
    </row>
    <row r="125" spans="1:8" ht="22.5" customHeight="1">
      <c r="A125" s="9" t="s">
        <v>133</v>
      </c>
      <c r="C125" s="8">
        <v>1298285</v>
      </c>
      <c r="D125" s="16">
        <v>13728259</v>
      </c>
      <c r="H125" s="14">
        <v>15026544</v>
      </c>
    </row>
    <row r="126" spans="1:8" ht="22.5" customHeight="1">
      <c r="A126" s="9" t="s">
        <v>134</v>
      </c>
      <c r="C126" s="8">
        <v>1429376</v>
      </c>
      <c r="D126" s="16">
        <v>22961687</v>
      </c>
      <c r="E126" s="3">
        <v>111000</v>
      </c>
      <c r="H126" s="14">
        <v>24502063</v>
      </c>
    </row>
    <row r="127" spans="1:8" ht="22.5" customHeight="1">
      <c r="A127" s="9" t="s">
        <v>135</v>
      </c>
      <c r="C127" s="8">
        <v>206236304</v>
      </c>
      <c r="D127" s="23">
        <f>1918098443-21664-13512</f>
        <v>1918063267</v>
      </c>
      <c r="E127" s="3">
        <v>845000</v>
      </c>
      <c r="H127" s="26">
        <f>SUM(B127:F127)</f>
        <v>2125144571</v>
      </c>
    </row>
    <row r="128" spans="1:8" ht="22.5" customHeight="1">
      <c r="A128" s="9" t="s">
        <v>136</v>
      </c>
      <c r="C128" s="8">
        <v>2417900</v>
      </c>
      <c r="D128" s="16">
        <v>61029642</v>
      </c>
      <c r="H128" s="14">
        <v>63447542</v>
      </c>
    </row>
    <row r="129" spans="1:8" ht="22.5" customHeight="1">
      <c r="A129" s="9" t="s">
        <v>137</v>
      </c>
      <c r="C129" s="8">
        <v>583070</v>
      </c>
      <c r="D129" s="16">
        <v>5189152</v>
      </c>
      <c r="H129" s="14">
        <v>5772222</v>
      </c>
    </row>
    <row r="130" spans="1:8" ht="22.5" customHeight="1">
      <c r="A130" s="9" t="s">
        <v>138</v>
      </c>
      <c r="C130" s="8">
        <v>378850</v>
      </c>
      <c r="D130" s="16">
        <v>1514616</v>
      </c>
      <c r="H130" s="14">
        <v>1893466</v>
      </c>
    </row>
    <row r="131" spans="1:8" ht="22.5" customHeight="1">
      <c r="A131" s="9" t="s">
        <v>139</v>
      </c>
      <c r="C131" s="8">
        <v>1323945</v>
      </c>
      <c r="D131" s="16">
        <v>4067988</v>
      </c>
      <c r="H131" s="14">
        <v>5391933</v>
      </c>
    </row>
    <row r="132" spans="1:8" ht="22.5" customHeight="1">
      <c r="A132" s="9" t="s">
        <v>140</v>
      </c>
      <c r="C132" s="8">
        <v>98906328</v>
      </c>
      <c r="D132" s="23">
        <f>789082982-21664-13512</f>
        <v>789047806</v>
      </c>
      <c r="E132" s="3">
        <v>462600</v>
      </c>
      <c r="H132" s="26">
        <f>SUM(B132:F132)</f>
        <v>888416734</v>
      </c>
    </row>
    <row r="133" spans="1:8" ht="22.5" customHeight="1">
      <c r="A133" s="9" t="s">
        <v>141</v>
      </c>
      <c r="C133" s="8">
        <v>7552590</v>
      </c>
      <c r="D133" s="16">
        <v>41784815</v>
      </c>
      <c r="H133" s="14">
        <v>49337405</v>
      </c>
    </row>
    <row r="134" spans="1:8" ht="22.5" customHeight="1">
      <c r="A134" s="9" t="s">
        <v>142</v>
      </c>
      <c r="C134" s="8">
        <v>663550</v>
      </c>
      <c r="D134" s="16">
        <v>31305711</v>
      </c>
      <c r="H134" s="14">
        <v>31969261</v>
      </c>
    </row>
    <row r="135" spans="1:8" ht="22.5" customHeight="1">
      <c r="A135" s="9" t="s">
        <v>143</v>
      </c>
      <c r="C135" s="8">
        <v>4722776</v>
      </c>
      <c r="D135" s="16">
        <v>77798600</v>
      </c>
      <c r="H135" s="14">
        <v>82521376</v>
      </c>
    </row>
    <row r="136" spans="1:8" ht="22.5" customHeight="1">
      <c r="A136" s="9" t="s">
        <v>144</v>
      </c>
      <c r="C136" s="8">
        <v>1385270</v>
      </c>
      <c r="D136" s="16">
        <v>19799033</v>
      </c>
      <c r="H136" s="14">
        <v>21184303</v>
      </c>
    </row>
    <row r="137" spans="1:8" ht="22.5" customHeight="1">
      <c r="A137" s="9" t="s">
        <v>145</v>
      </c>
      <c r="C137" s="8">
        <v>2095040</v>
      </c>
      <c r="D137" s="16">
        <v>19546666</v>
      </c>
      <c r="H137" s="14">
        <v>21641706</v>
      </c>
    </row>
    <row r="138" spans="1:8" ht="22.5" customHeight="1">
      <c r="A138" s="9" t="s">
        <v>146</v>
      </c>
      <c r="C138" s="8">
        <v>1335550</v>
      </c>
      <c r="D138" s="16">
        <v>16119360</v>
      </c>
      <c r="H138" s="14">
        <v>17454910</v>
      </c>
    </row>
    <row r="139" spans="1:8" ht="22.5" customHeight="1">
      <c r="A139" s="9" t="s">
        <v>147</v>
      </c>
      <c r="C139" s="8">
        <v>1144035</v>
      </c>
      <c r="D139" s="16">
        <v>11580240</v>
      </c>
      <c r="H139" s="14">
        <v>12724275</v>
      </c>
    </row>
    <row r="140" spans="1:8" ht="22.5" customHeight="1">
      <c r="A140" s="9" t="s">
        <v>148</v>
      </c>
      <c r="C140" s="8">
        <v>103600</v>
      </c>
      <c r="H140" s="14">
        <v>103600</v>
      </c>
    </row>
    <row r="141" spans="1:8" ht="22.5" customHeight="1">
      <c r="A141" s="9" t="s">
        <v>149</v>
      </c>
      <c r="C141" s="8">
        <v>4653497</v>
      </c>
      <c r="D141" s="16">
        <v>50981946</v>
      </c>
      <c r="E141" s="3">
        <v>64800</v>
      </c>
      <c r="H141" s="14">
        <v>55700243</v>
      </c>
    </row>
    <row r="142" spans="1:8" ht="22.5" customHeight="1">
      <c r="A142" s="9" t="s">
        <v>150</v>
      </c>
      <c r="C142" s="8">
        <v>2797540</v>
      </c>
      <c r="D142" s="16">
        <v>15655385</v>
      </c>
      <c r="H142" s="14">
        <v>18452925</v>
      </c>
    </row>
    <row r="143" spans="1:8" ht="22.5" customHeight="1">
      <c r="A143" s="9" t="s">
        <v>151</v>
      </c>
      <c r="C143" s="8">
        <v>4173633</v>
      </c>
      <c r="D143" s="16">
        <v>20873733</v>
      </c>
      <c r="H143" s="14">
        <v>25047366</v>
      </c>
    </row>
    <row r="144" spans="1:8" ht="22.5" customHeight="1">
      <c r="A144" s="9" t="s">
        <v>152</v>
      </c>
      <c r="C144" s="8">
        <v>3474266</v>
      </c>
      <c r="D144" s="16">
        <v>16792265</v>
      </c>
      <c r="H144" s="14">
        <v>20266531</v>
      </c>
    </row>
    <row r="145" spans="1:8" ht="22.5" customHeight="1">
      <c r="A145" s="9" t="s">
        <v>153</v>
      </c>
      <c r="C145" s="8">
        <v>1530905</v>
      </c>
      <c r="D145" s="16">
        <v>18405431</v>
      </c>
      <c r="H145" s="14">
        <v>19936336</v>
      </c>
    </row>
    <row r="146" spans="1:8" ht="22.5" customHeight="1">
      <c r="A146" s="9" t="s">
        <v>154</v>
      </c>
      <c r="C146" s="8">
        <v>2111855</v>
      </c>
      <c r="D146" s="16">
        <v>5356880</v>
      </c>
      <c r="H146" s="14">
        <v>7468735</v>
      </c>
    </row>
    <row r="147" spans="1:8" ht="22.5" customHeight="1">
      <c r="A147" s="9" t="s">
        <v>155</v>
      </c>
      <c r="C147" s="8">
        <v>4554501</v>
      </c>
      <c r="D147" s="16">
        <v>27096520</v>
      </c>
      <c r="H147" s="14">
        <v>31651021</v>
      </c>
    </row>
    <row r="148" spans="1:8" ht="22.5" customHeight="1">
      <c r="A148" s="9" t="s">
        <v>156</v>
      </c>
      <c r="C148" s="8">
        <v>2631600</v>
      </c>
      <c r="D148" s="16">
        <v>8567136</v>
      </c>
      <c r="H148" s="14">
        <v>11198736</v>
      </c>
    </row>
    <row r="149" spans="1:8" ht="22.5" customHeight="1">
      <c r="A149" s="18" t="s">
        <v>157</v>
      </c>
      <c r="B149" s="19"/>
      <c r="C149" s="19">
        <v>3617760</v>
      </c>
      <c r="D149" s="20">
        <v>15811634</v>
      </c>
      <c r="E149" s="21"/>
      <c r="F149" s="19"/>
      <c r="G149" s="19"/>
      <c r="H149" s="22">
        <v>19429394</v>
      </c>
    </row>
    <row r="150" spans="1:8" ht="22.5" customHeight="1">
      <c r="A150" s="9" t="s">
        <v>158</v>
      </c>
      <c r="C150" s="8">
        <v>970390</v>
      </c>
      <c r="D150" s="16">
        <v>12880881</v>
      </c>
      <c r="H150" s="14">
        <v>13851271</v>
      </c>
    </row>
    <row r="151" spans="1:8" ht="22.5" customHeight="1">
      <c r="A151" s="9" t="s">
        <v>159</v>
      </c>
      <c r="C151" s="8">
        <v>2452875</v>
      </c>
      <c r="D151" s="16">
        <v>16800378</v>
      </c>
      <c r="H151" s="14">
        <v>19253253</v>
      </c>
    </row>
    <row r="152" spans="1:8" ht="22.5" customHeight="1">
      <c r="A152" s="9" t="s">
        <v>160</v>
      </c>
      <c r="C152" s="8">
        <v>2508030</v>
      </c>
      <c r="D152" s="16">
        <v>23382689</v>
      </c>
      <c r="H152" s="14">
        <v>25890719</v>
      </c>
    </row>
    <row r="153" spans="1:8" ht="22.5" customHeight="1">
      <c r="A153" s="9" t="s">
        <v>161</v>
      </c>
      <c r="C153" s="8">
        <v>2300765</v>
      </c>
      <c r="D153" s="16">
        <v>661453</v>
      </c>
      <c r="H153" s="14">
        <v>2962218</v>
      </c>
    </row>
    <row r="154" spans="1:8" ht="22.5" customHeight="1">
      <c r="A154" s="9" t="s">
        <v>162</v>
      </c>
      <c r="C154" s="8">
        <v>3913084</v>
      </c>
      <c r="D154" s="16">
        <v>31118188</v>
      </c>
      <c r="H154" s="14">
        <v>35031272</v>
      </c>
    </row>
    <row r="155" spans="1:8" ht="22.5" customHeight="1">
      <c r="A155" s="9" t="s">
        <v>163</v>
      </c>
      <c r="C155" s="8">
        <v>2268040</v>
      </c>
      <c r="D155" s="16">
        <v>13286320</v>
      </c>
      <c r="H155" s="14">
        <v>15554360</v>
      </c>
    </row>
    <row r="156" spans="1:8" ht="22.5" customHeight="1">
      <c r="A156" s="9" t="s">
        <v>164</v>
      </c>
      <c r="C156" s="8">
        <v>1216330</v>
      </c>
      <c r="D156" s="16">
        <v>12477000</v>
      </c>
      <c r="H156" s="14">
        <v>13693330</v>
      </c>
    </row>
    <row r="157" spans="1:8" ht="22.5" customHeight="1">
      <c r="A157" s="9" t="s">
        <v>165</v>
      </c>
      <c r="C157" s="8">
        <v>737380</v>
      </c>
      <c r="D157" s="16">
        <v>11335113</v>
      </c>
      <c r="H157" s="14">
        <v>12072493</v>
      </c>
    </row>
    <row r="158" spans="1:8" ht="22.5" customHeight="1">
      <c r="A158" s="9" t="s">
        <v>166</v>
      </c>
      <c r="C158" s="8">
        <v>1688200</v>
      </c>
      <c r="D158" s="16">
        <v>11765364</v>
      </c>
      <c r="H158" s="14">
        <v>13453564</v>
      </c>
    </row>
    <row r="159" spans="1:8" ht="22.5" customHeight="1">
      <c r="A159" s="9" t="s">
        <v>167</v>
      </c>
      <c r="C159" s="8">
        <v>1554187</v>
      </c>
      <c r="D159" s="16">
        <v>11219063</v>
      </c>
      <c r="H159" s="14">
        <v>12773250</v>
      </c>
    </row>
    <row r="160" spans="1:8" ht="22.5" customHeight="1">
      <c r="A160" s="9" t="s">
        <v>168</v>
      </c>
      <c r="C160" s="8">
        <v>340430</v>
      </c>
      <c r="D160" s="16">
        <v>8239943</v>
      </c>
      <c r="H160" s="14">
        <v>8580373</v>
      </c>
    </row>
    <row r="161" spans="1:8" ht="22.5" customHeight="1">
      <c r="A161" s="9" t="s">
        <v>169</v>
      </c>
      <c r="C161" s="8">
        <v>60200</v>
      </c>
      <c r="D161" s="16">
        <v>876876</v>
      </c>
      <c r="H161" s="14">
        <v>937076</v>
      </c>
    </row>
    <row r="162" spans="1:8" ht="22.5" customHeight="1">
      <c r="A162" s="9" t="s">
        <v>170</v>
      </c>
      <c r="C162" s="8">
        <v>230820</v>
      </c>
      <c r="D162" s="16">
        <v>2090578</v>
      </c>
      <c r="H162" s="14">
        <v>2321398</v>
      </c>
    </row>
    <row r="163" spans="1:8" ht="22.5" customHeight="1">
      <c r="A163" s="9" t="s">
        <v>171</v>
      </c>
      <c r="C163" s="8">
        <v>7800</v>
      </c>
      <c r="D163" s="16">
        <v>23456</v>
      </c>
      <c r="H163" s="14">
        <v>31256</v>
      </c>
    </row>
    <row r="164" spans="1:8" ht="22.5" customHeight="1">
      <c r="A164" s="9" t="s">
        <v>172</v>
      </c>
      <c r="C164" s="8">
        <v>33829712</v>
      </c>
      <c r="D164" s="16">
        <v>503581406</v>
      </c>
      <c r="E164" s="3">
        <v>317600</v>
      </c>
      <c r="H164" s="14">
        <v>537728718</v>
      </c>
    </row>
    <row r="165" spans="1:8" ht="22.5" customHeight="1">
      <c r="A165" s="9" t="s">
        <v>173</v>
      </c>
      <c r="C165" s="8">
        <v>70731796</v>
      </c>
      <c r="D165" s="16">
        <v>1243143027</v>
      </c>
      <c r="E165" s="3">
        <v>789600</v>
      </c>
      <c r="F165" s="27">
        <v>1840329629</v>
      </c>
      <c r="H165" s="26">
        <f>SUM(B165:F165)</f>
        <v>3154994052</v>
      </c>
    </row>
    <row r="166" spans="1:8" ht="22.5" customHeight="1">
      <c r="A166" s="9" t="s">
        <v>174</v>
      </c>
      <c r="C166" s="8">
        <v>9049315</v>
      </c>
      <c r="D166" s="16">
        <v>360257190</v>
      </c>
      <c r="E166" s="3">
        <v>789600</v>
      </c>
      <c r="H166" s="14">
        <v>370096105</v>
      </c>
    </row>
    <row r="167" spans="1:8" ht="22.5" customHeight="1">
      <c r="A167" s="9" t="s">
        <v>175</v>
      </c>
      <c r="C167" s="8">
        <v>3230300</v>
      </c>
      <c r="D167" s="16">
        <v>47230528</v>
      </c>
      <c r="H167" s="14">
        <v>50460828</v>
      </c>
    </row>
    <row r="168" spans="1:8" ht="22.5" customHeight="1">
      <c r="A168" s="9" t="s">
        <v>176</v>
      </c>
      <c r="C168" s="8">
        <v>3890626</v>
      </c>
      <c r="D168" s="16">
        <v>74299717</v>
      </c>
      <c r="H168" s="14">
        <v>78190343</v>
      </c>
    </row>
    <row r="169" spans="1:8" ht="22.5" customHeight="1">
      <c r="A169" s="9" t="s">
        <v>177</v>
      </c>
      <c r="C169" s="8">
        <v>12678737</v>
      </c>
      <c r="D169" s="16">
        <v>244074087</v>
      </c>
      <c r="H169" s="14">
        <v>256752824</v>
      </c>
    </row>
    <row r="170" spans="1:8" ht="22.5" customHeight="1">
      <c r="A170" s="9" t="s">
        <v>178</v>
      </c>
      <c r="C170" s="8">
        <v>7569935</v>
      </c>
      <c r="D170" s="16">
        <v>67449836</v>
      </c>
      <c r="H170" s="14">
        <v>75019771</v>
      </c>
    </row>
    <row r="171" spans="1:8" ht="22.5" customHeight="1">
      <c r="A171" s="9" t="s">
        <v>179</v>
      </c>
      <c r="C171" s="8">
        <v>25808923</v>
      </c>
      <c r="D171" s="16">
        <v>332350375</v>
      </c>
      <c r="F171" s="27">
        <v>1840329629</v>
      </c>
      <c r="H171" s="26">
        <f>SUM(B171:F171)</f>
        <v>2198488927</v>
      </c>
    </row>
    <row r="172" spans="1:8" ht="22.5" customHeight="1">
      <c r="A172" s="9" t="s">
        <v>180</v>
      </c>
      <c r="C172" s="8">
        <v>1272325</v>
      </c>
      <c r="D172" s="16">
        <v>20721130</v>
      </c>
      <c r="H172" s="14">
        <v>21993455</v>
      </c>
    </row>
    <row r="173" spans="1:8" ht="22.5" customHeight="1">
      <c r="A173" s="9" t="s">
        <v>181</v>
      </c>
      <c r="C173" s="8">
        <v>4192995</v>
      </c>
      <c r="D173" s="16">
        <v>67971114</v>
      </c>
      <c r="H173" s="14">
        <v>72164109</v>
      </c>
    </row>
    <row r="174" spans="1:8" ht="22.5" customHeight="1">
      <c r="A174" s="9" t="s">
        <v>182</v>
      </c>
      <c r="C174" s="8">
        <v>1322900</v>
      </c>
      <c r="D174" s="16">
        <v>18281037</v>
      </c>
      <c r="H174" s="14">
        <v>19603937</v>
      </c>
    </row>
    <row r="175" spans="1:8" ht="22.5" customHeight="1">
      <c r="A175" s="9" t="s">
        <v>183</v>
      </c>
      <c r="C175" s="8">
        <v>1715740</v>
      </c>
      <c r="D175" s="16">
        <v>10508013</v>
      </c>
      <c r="H175" s="14">
        <v>12223753</v>
      </c>
    </row>
    <row r="176" spans="1:8" ht="22.5" customHeight="1">
      <c r="A176" s="9" t="s">
        <v>184</v>
      </c>
      <c r="C176" s="8">
        <v>84009897</v>
      </c>
      <c r="D176" s="23">
        <f>1660110689-11498</f>
        <v>1660099191</v>
      </c>
      <c r="E176" s="3">
        <v>509000</v>
      </c>
      <c r="H176" s="26">
        <f>SUM(B176:F176)</f>
        <v>1744618088</v>
      </c>
    </row>
    <row r="177" spans="1:8" ht="22.5" customHeight="1">
      <c r="A177" s="9" t="s">
        <v>185</v>
      </c>
      <c r="C177" s="8">
        <v>10951720</v>
      </c>
      <c r="D177" s="16">
        <v>143299105</v>
      </c>
      <c r="H177" s="14">
        <v>154250825</v>
      </c>
    </row>
    <row r="178" spans="1:8" ht="22.5" customHeight="1">
      <c r="A178" s="18" t="s">
        <v>186</v>
      </c>
      <c r="B178" s="19"/>
      <c r="C178" s="19">
        <v>2569240</v>
      </c>
      <c r="D178" s="20">
        <v>63927475</v>
      </c>
      <c r="E178" s="21"/>
      <c r="F178" s="19"/>
      <c r="G178" s="19"/>
      <c r="H178" s="22">
        <v>66496715</v>
      </c>
    </row>
    <row r="179" spans="1:8" ht="22.5" customHeight="1">
      <c r="A179" s="9" t="s">
        <v>187</v>
      </c>
      <c r="C179" s="8">
        <v>8863410</v>
      </c>
      <c r="D179" s="16">
        <v>116582266</v>
      </c>
      <c r="E179" s="3">
        <v>21600</v>
      </c>
      <c r="H179" s="14">
        <v>125467276</v>
      </c>
    </row>
    <row r="180" spans="1:8" ht="22.5" customHeight="1">
      <c r="A180" s="9" t="s">
        <v>188</v>
      </c>
      <c r="C180" s="8">
        <v>8378312</v>
      </c>
      <c r="D180" s="16">
        <v>96054312</v>
      </c>
      <c r="H180" s="14">
        <v>104432624</v>
      </c>
    </row>
    <row r="181" spans="1:8" ht="22.5" customHeight="1">
      <c r="A181" s="9" t="s">
        <v>189</v>
      </c>
      <c r="C181" s="8">
        <v>2914270</v>
      </c>
      <c r="D181" s="16">
        <v>37550597</v>
      </c>
      <c r="H181" s="14">
        <v>40464867</v>
      </c>
    </row>
    <row r="182" spans="1:8" ht="22.5" customHeight="1">
      <c r="A182" s="9" t="s">
        <v>190</v>
      </c>
      <c r="C182" s="8">
        <v>37904573</v>
      </c>
      <c r="D182" s="23">
        <f>1081721618-11498</f>
        <v>1081710120</v>
      </c>
      <c r="E182" s="3">
        <v>487400</v>
      </c>
      <c r="H182" s="26">
        <f>SUM(B182:F182)</f>
        <v>1120102093</v>
      </c>
    </row>
    <row r="183" spans="1:8" ht="22.5" customHeight="1">
      <c r="A183" s="9" t="s">
        <v>191</v>
      </c>
      <c r="C183" s="8">
        <v>12428372</v>
      </c>
      <c r="D183" s="16">
        <v>120975316</v>
      </c>
      <c r="H183" s="14">
        <v>133403688</v>
      </c>
    </row>
    <row r="184" spans="1:8" ht="22.5" customHeight="1">
      <c r="A184" s="9" t="s">
        <v>192</v>
      </c>
      <c r="C184" s="8">
        <v>24384782</v>
      </c>
      <c r="D184" s="23">
        <f>387237795-62440</f>
        <v>387175355</v>
      </c>
      <c r="E184" s="3">
        <v>64800</v>
      </c>
      <c r="H184" s="26">
        <f>SUM(B184:F184)</f>
        <v>411624937</v>
      </c>
    </row>
    <row r="185" spans="1:8" ht="22.5" customHeight="1">
      <c r="A185" s="9" t="s">
        <v>193</v>
      </c>
      <c r="C185" s="8">
        <v>3637735</v>
      </c>
      <c r="D185" s="16">
        <v>50341605</v>
      </c>
      <c r="H185" s="14">
        <v>53979340</v>
      </c>
    </row>
    <row r="186" spans="1:8" ht="22.5" customHeight="1">
      <c r="A186" s="9" t="s">
        <v>194</v>
      </c>
      <c r="C186" s="8">
        <v>3266081</v>
      </c>
      <c r="D186" s="16">
        <v>24704444</v>
      </c>
      <c r="E186" s="3">
        <v>64800</v>
      </c>
      <c r="H186" s="14">
        <v>28035325</v>
      </c>
    </row>
    <row r="187" spans="1:8" ht="22.5" customHeight="1">
      <c r="A187" s="9" t="s">
        <v>195</v>
      </c>
      <c r="C187" s="8">
        <v>9906796</v>
      </c>
      <c r="D187" s="16">
        <v>252619424</v>
      </c>
      <c r="H187" s="14">
        <v>262526220</v>
      </c>
    </row>
    <row r="188" spans="1:8" ht="22.5" customHeight="1">
      <c r="A188" s="9" t="s">
        <v>196</v>
      </c>
      <c r="C188" s="8">
        <v>4866050</v>
      </c>
      <c r="D188" s="23">
        <f>45771672-62440</f>
        <v>45709232</v>
      </c>
      <c r="H188" s="26">
        <f>SUM(B188:F188)</f>
        <v>50575282</v>
      </c>
    </row>
    <row r="189" spans="1:8" ht="22.5" customHeight="1">
      <c r="A189" s="9" t="s">
        <v>197</v>
      </c>
      <c r="C189" s="8">
        <v>1358120</v>
      </c>
      <c r="D189" s="16">
        <v>2613393</v>
      </c>
      <c r="H189" s="14">
        <v>3971513</v>
      </c>
    </row>
    <row r="190" spans="1:8" ht="22.5" customHeight="1">
      <c r="A190" s="9" t="s">
        <v>198</v>
      </c>
      <c r="C190" s="8">
        <v>1350000</v>
      </c>
      <c r="D190" s="16">
        <f>11187257</f>
        <v>11187257</v>
      </c>
      <c r="H190" s="14">
        <f>SUM(B190:F190)</f>
        <v>12537257</v>
      </c>
    </row>
    <row r="191" spans="1:8" ht="22.5" customHeight="1">
      <c r="A191" s="9" t="s">
        <v>199</v>
      </c>
      <c r="C191" s="8">
        <v>2341845</v>
      </c>
      <c r="D191" s="16">
        <v>84638739</v>
      </c>
      <c r="H191" s="14">
        <v>86980584</v>
      </c>
    </row>
    <row r="192" spans="1:8" ht="22.5" customHeight="1">
      <c r="A192" s="9" t="s">
        <v>200</v>
      </c>
      <c r="C192" s="8">
        <v>2341845</v>
      </c>
      <c r="D192" s="16">
        <v>84638739</v>
      </c>
      <c r="H192" s="14">
        <v>86980584</v>
      </c>
    </row>
    <row r="193" spans="1:8" ht="22.5" customHeight="1">
      <c r="A193" s="9" t="s">
        <v>201</v>
      </c>
      <c r="C193" s="8">
        <v>13520301</v>
      </c>
      <c r="D193" s="16">
        <v>273233546</v>
      </c>
      <c r="H193" s="14">
        <v>286753847</v>
      </c>
    </row>
    <row r="194" spans="1:8" ht="22.5" customHeight="1">
      <c r="A194" s="9" t="s">
        <v>202</v>
      </c>
      <c r="C194" s="8">
        <v>1928455</v>
      </c>
      <c r="D194" s="16">
        <v>50670340</v>
      </c>
      <c r="H194" s="14">
        <v>52598795</v>
      </c>
    </row>
    <row r="195" spans="1:8" ht="22.5" customHeight="1">
      <c r="A195" s="9" t="s">
        <v>203</v>
      </c>
      <c r="C195" s="8">
        <v>543190</v>
      </c>
      <c r="D195" s="16">
        <v>7385192</v>
      </c>
      <c r="H195" s="14">
        <v>7928382</v>
      </c>
    </row>
    <row r="196" spans="1:8" ht="22.5" customHeight="1">
      <c r="A196" s="9" t="s">
        <v>204</v>
      </c>
      <c r="C196" s="8">
        <v>413570</v>
      </c>
      <c r="D196" s="16">
        <v>8252389</v>
      </c>
      <c r="H196" s="14">
        <v>8665959</v>
      </c>
    </row>
    <row r="197" spans="1:8" ht="22.5" customHeight="1">
      <c r="A197" s="9" t="s">
        <v>205</v>
      </c>
      <c r="C197" s="8">
        <v>10635086</v>
      </c>
      <c r="D197" s="16">
        <v>206925625</v>
      </c>
      <c r="H197" s="14">
        <v>217560711</v>
      </c>
    </row>
    <row r="198" spans="1:8" ht="22.5" customHeight="1">
      <c r="A198" s="9" t="s">
        <v>206</v>
      </c>
      <c r="C198" s="8">
        <v>92813920</v>
      </c>
      <c r="D198" s="23">
        <f>1406557002-5742-33780</f>
        <v>1406517480</v>
      </c>
      <c r="E198" s="3">
        <v>2560000</v>
      </c>
      <c r="H198" s="26">
        <f>SUM(B198:F198)</f>
        <v>1501891400</v>
      </c>
    </row>
    <row r="199" spans="1:8" ht="22.5" customHeight="1">
      <c r="A199" s="9" t="s">
        <v>207</v>
      </c>
      <c r="C199" s="8">
        <v>5277255</v>
      </c>
      <c r="D199" s="16">
        <v>111583893</v>
      </c>
      <c r="H199" s="14">
        <v>116861148</v>
      </c>
    </row>
    <row r="200" spans="1:8" ht="22.5" customHeight="1">
      <c r="A200" s="9" t="s">
        <v>208</v>
      </c>
      <c r="C200" s="8">
        <v>30067130</v>
      </c>
      <c r="D200" s="16">
        <v>354257113</v>
      </c>
      <c r="E200" s="3">
        <v>410200</v>
      </c>
      <c r="H200" s="14">
        <v>384734443</v>
      </c>
    </row>
    <row r="201" spans="1:8" ht="22.5" customHeight="1">
      <c r="A201" s="9" t="s">
        <v>209</v>
      </c>
      <c r="C201" s="8">
        <v>5538633</v>
      </c>
      <c r="D201" s="16">
        <v>114307095</v>
      </c>
      <c r="H201" s="14">
        <v>119845728</v>
      </c>
    </row>
    <row r="202" spans="1:8" ht="22.5" customHeight="1">
      <c r="A202" s="9" t="s">
        <v>210</v>
      </c>
      <c r="C202" s="8">
        <v>5198322</v>
      </c>
      <c r="D202" s="16">
        <v>64441678</v>
      </c>
      <c r="E202" s="3">
        <v>416400</v>
      </c>
      <c r="H202" s="14">
        <v>70056400</v>
      </c>
    </row>
    <row r="203" spans="1:8" ht="22.5" customHeight="1">
      <c r="A203" s="9" t="s">
        <v>211</v>
      </c>
      <c r="C203" s="8">
        <v>3993600</v>
      </c>
      <c r="D203" s="16">
        <v>36136304</v>
      </c>
      <c r="H203" s="14">
        <v>40129904</v>
      </c>
    </row>
    <row r="204" spans="1:8" ht="22.5" customHeight="1">
      <c r="A204" s="9" t="s">
        <v>212</v>
      </c>
      <c r="C204" s="8">
        <v>2994775</v>
      </c>
      <c r="D204" s="16">
        <v>38203810</v>
      </c>
      <c r="E204" s="3">
        <v>64800</v>
      </c>
      <c r="H204" s="14">
        <v>41263385</v>
      </c>
    </row>
    <row r="205" spans="1:8" ht="22.5" customHeight="1">
      <c r="A205" s="9" t="s">
        <v>213</v>
      </c>
      <c r="C205" s="8">
        <v>4273963</v>
      </c>
      <c r="D205" s="23">
        <f>53404528-33780</f>
        <v>53370748</v>
      </c>
      <c r="E205" s="3">
        <v>111000</v>
      </c>
      <c r="H205" s="26">
        <f>SUM(B205:F205)</f>
        <v>57755711</v>
      </c>
    </row>
    <row r="206" spans="1:8" ht="22.5" customHeight="1">
      <c r="A206" s="9" t="s">
        <v>214</v>
      </c>
      <c r="C206" s="8">
        <v>1590659</v>
      </c>
      <c r="D206" s="16">
        <v>13678581</v>
      </c>
      <c r="H206" s="14">
        <v>15269240</v>
      </c>
    </row>
    <row r="207" spans="1:8" ht="22.5" customHeight="1">
      <c r="A207" s="18" t="s">
        <v>215</v>
      </c>
      <c r="B207" s="19"/>
      <c r="C207" s="19">
        <v>1384340</v>
      </c>
      <c r="D207" s="20">
        <v>13170070</v>
      </c>
      <c r="E207" s="21"/>
      <c r="F207" s="19"/>
      <c r="G207" s="19"/>
      <c r="H207" s="22">
        <v>14554410</v>
      </c>
    </row>
    <row r="208" spans="1:8" ht="22.5" customHeight="1">
      <c r="A208" s="9" t="s">
        <v>216</v>
      </c>
      <c r="C208" s="8">
        <v>1842190</v>
      </c>
      <c r="D208" s="16">
        <v>10843109</v>
      </c>
      <c r="H208" s="14">
        <v>12685299</v>
      </c>
    </row>
    <row r="209" spans="1:8" ht="22.5" customHeight="1">
      <c r="A209" s="9" t="s">
        <v>217</v>
      </c>
      <c r="C209" s="8">
        <v>1389840</v>
      </c>
      <c r="D209" s="16">
        <v>15922248</v>
      </c>
      <c r="H209" s="14">
        <v>17312088</v>
      </c>
    </row>
    <row r="210" spans="1:8" ht="22.5" customHeight="1">
      <c r="A210" s="9" t="s">
        <v>218</v>
      </c>
      <c r="C210" s="8">
        <v>1235095</v>
      </c>
      <c r="D210" s="16">
        <v>18056359</v>
      </c>
      <c r="H210" s="14">
        <v>19291454</v>
      </c>
    </row>
    <row r="211" spans="1:8" ht="22.5" customHeight="1">
      <c r="A211" s="9" t="s">
        <v>219</v>
      </c>
      <c r="C211" s="8">
        <v>1415654</v>
      </c>
      <c r="D211" s="16">
        <v>22382922</v>
      </c>
      <c r="H211" s="14">
        <v>23798576</v>
      </c>
    </row>
    <row r="212" spans="1:8" ht="22.5" customHeight="1">
      <c r="A212" s="9" t="s">
        <v>220</v>
      </c>
      <c r="C212" s="8">
        <v>2411615</v>
      </c>
      <c r="D212" s="16">
        <v>13758144</v>
      </c>
      <c r="E212" s="3">
        <v>86400</v>
      </c>
      <c r="H212" s="14">
        <v>16256159</v>
      </c>
    </row>
    <row r="213" spans="1:8" ht="22.5" customHeight="1">
      <c r="A213" s="9" t="s">
        <v>221</v>
      </c>
      <c r="C213" s="8">
        <v>1220566</v>
      </c>
      <c r="D213" s="16">
        <v>17018095</v>
      </c>
      <c r="E213" s="3">
        <v>21600</v>
      </c>
      <c r="H213" s="14">
        <v>18260261</v>
      </c>
    </row>
    <row r="214" spans="1:8" ht="22.5" customHeight="1">
      <c r="A214" s="9" t="s">
        <v>222</v>
      </c>
      <c r="C214" s="8">
        <v>1708971</v>
      </c>
      <c r="D214" s="16">
        <v>21847159</v>
      </c>
      <c r="H214" s="14">
        <v>23556130</v>
      </c>
    </row>
    <row r="215" spans="1:8" ht="22.5" customHeight="1">
      <c r="A215" s="9" t="s">
        <v>223</v>
      </c>
      <c r="C215" s="8">
        <v>1408160</v>
      </c>
      <c r="D215" s="16">
        <v>18563293</v>
      </c>
      <c r="H215" s="14">
        <v>19971453</v>
      </c>
    </row>
    <row r="216" spans="1:8" ht="22.5" customHeight="1">
      <c r="A216" s="9" t="s">
        <v>224</v>
      </c>
      <c r="C216" s="8">
        <v>1225567</v>
      </c>
      <c r="D216" s="16">
        <v>14036632</v>
      </c>
      <c r="H216" s="14">
        <v>15262199</v>
      </c>
    </row>
    <row r="217" spans="1:8" ht="22.5" customHeight="1">
      <c r="A217" s="9" t="s">
        <v>225</v>
      </c>
      <c r="C217" s="8">
        <v>490710</v>
      </c>
      <c r="D217" s="16">
        <v>12597432</v>
      </c>
      <c r="H217" s="14">
        <v>13088142</v>
      </c>
    </row>
    <row r="218" spans="1:8" ht="22.5" customHeight="1">
      <c r="A218" s="9" t="s">
        <v>226</v>
      </c>
      <c r="C218" s="8">
        <v>2702965</v>
      </c>
      <c r="D218" s="16">
        <v>50251864</v>
      </c>
      <c r="E218" s="3">
        <v>64800</v>
      </c>
      <c r="H218" s="14">
        <v>53019629</v>
      </c>
    </row>
    <row r="219" spans="1:8" ht="22.5" customHeight="1">
      <c r="A219" s="9" t="s">
        <v>227</v>
      </c>
      <c r="C219" s="8">
        <v>7205474</v>
      </c>
      <c r="D219" s="16">
        <v>61648131</v>
      </c>
      <c r="H219" s="14">
        <v>68853605</v>
      </c>
    </row>
    <row r="220" spans="1:8" ht="22.5" customHeight="1">
      <c r="A220" s="9" t="s">
        <v>228</v>
      </c>
      <c r="C220" s="8">
        <v>964900</v>
      </c>
      <c r="D220" s="16">
        <v>8557105</v>
      </c>
      <c r="H220" s="14">
        <v>9522005</v>
      </c>
    </row>
    <row r="221" spans="1:8" ht="22.5" customHeight="1">
      <c r="A221" s="9" t="s">
        <v>229</v>
      </c>
      <c r="C221" s="8">
        <v>7273536</v>
      </c>
      <c r="D221" s="23">
        <f>321891437-5742</f>
        <v>321885695</v>
      </c>
      <c r="E221" s="3">
        <v>1384800</v>
      </c>
      <c r="H221" s="26">
        <f>SUM(B221:F221)</f>
        <v>330544031</v>
      </c>
    </row>
    <row r="222" spans="1:8" ht="22.5" customHeight="1">
      <c r="A222" s="9" t="s">
        <v>230</v>
      </c>
      <c r="C222" s="8">
        <v>118187709</v>
      </c>
      <c r="D222" s="16">
        <v>729275113</v>
      </c>
      <c r="E222" s="3">
        <v>435000</v>
      </c>
      <c r="H222" s="14">
        <v>847897822</v>
      </c>
    </row>
    <row r="223" spans="1:8" ht="22.5" customHeight="1">
      <c r="A223" s="9" t="s">
        <v>231</v>
      </c>
      <c r="C223" s="8">
        <v>78057113</v>
      </c>
      <c r="D223" s="16">
        <v>128049613</v>
      </c>
      <c r="H223" s="14">
        <v>206106726</v>
      </c>
    </row>
    <row r="224" spans="1:8" ht="22.5" customHeight="1">
      <c r="A224" s="9" t="s">
        <v>232</v>
      </c>
      <c r="C224" s="8">
        <v>10041490</v>
      </c>
      <c r="D224" s="16">
        <v>158470099</v>
      </c>
      <c r="E224" s="3">
        <v>370200</v>
      </c>
      <c r="H224" s="14">
        <v>168881789</v>
      </c>
    </row>
    <row r="225" spans="1:8" ht="22.5" customHeight="1">
      <c r="A225" s="9" t="s">
        <v>233</v>
      </c>
      <c r="C225" s="8">
        <v>5480307</v>
      </c>
      <c r="D225" s="16">
        <v>84429030</v>
      </c>
      <c r="H225" s="14">
        <v>89909337</v>
      </c>
    </row>
    <row r="226" spans="1:8" ht="22.5" customHeight="1">
      <c r="A226" s="9" t="s">
        <v>234</v>
      </c>
      <c r="C226" s="8">
        <v>12042817</v>
      </c>
      <c r="D226" s="16">
        <v>118600486</v>
      </c>
      <c r="H226" s="14">
        <v>130643303</v>
      </c>
    </row>
    <row r="227" spans="1:8" ht="22.5" customHeight="1">
      <c r="A227" s="9" t="s">
        <v>235</v>
      </c>
      <c r="C227" s="8">
        <v>3362890</v>
      </c>
      <c r="D227" s="16">
        <v>133457646</v>
      </c>
      <c r="E227" s="3">
        <v>64800</v>
      </c>
      <c r="H227" s="14">
        <v>136885336</v>
      </c>
    </row>
    <row r="228" spans="1:8" ht="22.5" customHeight="1">
      <c r="A228" s="9" t="s">
        <v>236</v>
      </c>
      <c r="C228" s="8">
        <v>8060567</v>
      </c>
      <c r="D228" s="16">
        <v>102989951</v>
      </c>
      <c r="H228" s="14">
        <v>111050518</v>
      </c>
    </row>
    <row r="229" spans="1:8" ht="22.5" customHeight="1">
      <c r="A229" s="9" t="s">
        <v>237</v>
      </c>
      <c r="C229" s="8">
        <v>1142525</v>
      </c>
      <c r="D229" s="16">
        <v>3278288</v>
      </c>
      <c r="H229" s="14">
        <v>4420813</v>
      </c>
    </row>
    <row r="230" spans="1:8" ht="22.5" customHeight="1">
      <c r="A230" s="9" t="s">
        <v>238</v>
      </c>
      <c r="C230" s="8">
        <v>12485904</v>
      </c>
      <c r="D230" s="16">
        <v>135104119</v>
      </c>
      <c r="H230" s="14">
        <v>147590023</v>
      </c>
    </row>
    <row r="231" spans="1:8" ht="22.5" customHeight="1">
      <c r="A231" s="9" t="s">
        <v>239</v>
      </c>
      <c r="C231" s="8">
        <v>9383833</v>
      </c>
      <c r="D231" s="16">
        <v>112181805</v>
      </c>
      <c r="H231" s="14">
        <v>121565638</v>
      </c>
    </row>
    <row r="232" spans="1:8" ht="22.5" customHeight="1">
      <c r="A232" s="9" t="s">
        <v>240</v>
      </c>
      <c r="C232" s="8">
        <v>714000</v>
      </c>
      <c r="H232" s="14">
        <v>714000</v>
      </c>
    </row>
    <row r="233" spans="1:8" ht="22.5" customHeight="1">
      <c r="A233" s="9" t="s">
        <v>241</v>
      </c>
      <c r="C233" s="8">
        <v>1858496</v>
      </c>
      <c r="D233" s="16">
        <v>18167194</v>
      </c>
      <c r="H233" s="14">
        <v>20025690</v>
      </c>
    </row>
    <row r="234" spans="1:8" ht="22.5" customHeight="1">
      <c r="A234" s="9" t="s">
        <v>242</v>
      </c>
      <c r="C234" s="8">
        <v>529575</v>
      </c>
      <c r="D234" s="16">
        <v>4755120</v>
      </c>
      <c r="H234" s="14">
        <v>5284695</v>
      </c>
    </row>
    <row r="235" spans="1:8" ht="22.5" customHeight="1">
      <c r="A235" s="9" t="s">
        <v>243</v>
      </c>
      <c r="C235" s="8">
        <v>12163486</v>
      </c>
      <c r="D235" s="16">
        <v>159882307</v>
      </c>
      <c r="E235" s="3">
        <v>64800</v>
      </c>
      <c r="H235" s="14">
        <v>172110593</v>
      </c>
    </row>
    <row r="236" spans="1:8" ht="22.5" customHeight="1">
      <c r="A236" s="18" t="s">
        <v>244</v>
      </c>
      <c r="B236" s="19"/>
      <c r="C236" s="19">
        <v>5819120</v>
      </c>
      <c r="D236" s="20">
        <v>79951912</v>
      </c>
      <c r="E236" s="21">
        <v>64800</v>
      </c>
      <c r="F236" s="19"/>
      <c r="G236" s="19"/>
      <c r="H236" s="22">
        <v>85835832</v>
      </c>
    </row>
    <row r="237" spans="1:8" ht="22.5" customHeight="1">
      <c r="A237" s="9" t="s">
        <v>245</v>
      </c>
      <c r="C237" s="8">
        <v>794327</v>
      </c>
      <c r="D237" s="16">
        <v>10785936</v>
      </c>
      <c r="H237" s="14">
        <v>11580263</v>
      </c>
    </row>
    <row r="238" spans="1:8" ht="22.5" customHeight="1">
      <c r="A238" s="9" t="s">
        <v>246</v>
      </c>
      <c r="C238" s="8">
        <v>492450</v>
      </c>
      <c r="D238" s="16">
        <v>15120020</v>
      </c>
      <c r="H238" s="14">
        <v>15612470</v>
      </c>
    </row>
    <row r="239" spans="1:8" ht="22.5" customHeight="1">
      <c r="A239" s="9" t="s">
        <v>247</v>
      </c>
      <c r="C239" s="8">
        <v>798314</v>
      </c>
      <c r="D239" s="16">
        <v>8676228</v>
      </c>
      <c r="H239" s="14">
        <v>9474542</v>
      </c>
    </row>
    <row r="240" spans="1:8" ht="22.5" customHeight="1">
      <c r="A240" s="9" t="s">
        <v>248</v>
      </c>
      <c r="C240" s="8">
        <v>2288530</v>
      </c>
      <c r="D240" s="16">
        <v>21018706</v>
      </c>
      <c r="H240" s="14">
        <v>23307236</v>
      </c>
    </row>
    <row r="241" spans="1:8" ht="22.5" customHeight="1">
      <c r="A241" s="9" t="s">
        <v>249</v>
      </c>
      <c r="C241" s="8">
        <v>802600</v>
      </c>
      <c r="D241" s="16">
        <v>15960225</v>
      </c>
      <c r="H241" s="14">
        <v>16762825</v>
      </c>
    </row>
    <row r="242" spans="1:8" ht="22.5" customHeight="1">
      <c r="A242" s="9" t="s">
        <v>250</v>
      </c>
      <c r="C242" s="8">
        <v>486060</v>
      </c>
      <c r="D242" s="16">
        <v>4634712</v>
      </c>
      <c r="H242" s="14">
        <v>5120772</v>
      </c>
    </row>
    <row r="243" spans="1:8" ht="22.5" customHeight="1">
      <c r="A243" s="9" t="s">
        <v>251</v>
      </c>
      <c r="C243" s="8">
        <v>268305</v>
      </c>
      <c r="D243" s="16">
        <v>3320340</v>
      </c>
      <c r="H243" s="14">
        <v>3588645</v>
      </c>
    </row>
    <row r="244" spans="1:8" ht="22.5" customHeight="1">
      <c r="A244" s="9" t="s">
        <v>252</v>
      </c>
      <c r="C244" s="8">
        <v>413780</v>
      </c>
      <c r="D244" s="16">
        <v>414228</v>
      </c>
      <c r="H244" s="14">
        <v>828008</v>
      </c>
    </row>
    <row r="245" spans="1:8" ht="22.5" customHeight="1">
      <c r="A245" s="9" t="s">
        <v>253</v>
      </c>
      <c r="C245" s="8">
        <v>7776105</v>
      </c>
      <c r="D245" s="16">
        <v>108890925</v>
      </c>
      <c r="E245" s="3">
        <v>64800</v>
      </c>
      <c r="H245" s="14">
        <v>116731830</v>
      </c>
    </row>
    <row r="246" spans="1:8" ht="22.5" customHeight="1">
      <c r="A246" s="9" t="s">
        <v>254</v>
      </c>
      <c r="C246" s="8">
        <v>2346680</v>
      </c>
      <c r="D246" s="16">
        <v>55206904</v>
      </c>
      <c r="E246" s="3">
        <v>64800</v>
      </c>
      <c r="H246" s="14">
        <v>57618384</v>
      </c>
    </row>
    <row r="247" spans="1:8" ht="22.5" customHeight="1">
      <c r="A247" s="9" t="s">
        <v>270</v>
      </c>
      <c r="C247" s="8">
        <v>1388105</v>
      </c>
      <c r="D247" s="16">
        <v>34868679</v>
      </c>
      <c r="H247" s="14">
        <v>36256784</v>
      </c>
    </row>
    <row r="248" spans="1:8" ht="22.5" customHeight="1">
      <c r="A248" s="9" t="s">
        <v>255</v>
      </c>
      <c r="C248" s="8">
        <v>2185195</v>
      </c>
      <c r="D248" s="16">
        <v>10302260</v>
      </c>
      <c r="H248" s="14">
        <v>12487455</v>
      </c>
    </row>
    <row r="249" spans="1:8" ht="22.5" customHeight="1">
      <c r="A249" s="9" t="s">
        <v>256</v>
      </c>
      <c r="C249" s="8">
        <v>1856125</v>
      </c>
      <c r="D249" s="16">
        <v>8513082</v>
      </c>
      <c r="H249" s="14">
        <v>10369207</v>
      </c>
    </row>
    <row r="250" spans="1:8" ht="22.5" customHeight="1">
      <c r="A250" s="9" t="s">
        <v>257</v>
      </c>
      <c r="C250" s="8">
        <v>10930346</v>
      </c>
      <c r="D250" s="16">
        <v>99575337</v>
      </c>
      <c r="H250" s="14">
        <v>110505683</v>
      </c>
    </row>
    <row r="251" spans="1:8" ht="22.5" customHeight="1">
      <c r="A251" s="9" t="s">
        <v>258</v>
      </c>
      <c r="C251" s="8">
        <v>1530225</v>
      </c>
      <c r="D251" s="16">
        <v>10810856</v>
      </c>
      <c r="H251" s="14">
        <v>12341081</v>
      </c>
    </row>
    <row r="252" spans="1:8" ht="22.5" customHeight="1">
      <c r="A252" s="9" t="s">
        <v>259</v>
      </c>
      <c r="C252" s="8">
        <v>2291136</v>
      </c>
      <c r="D252" s="16">
        <v>22884513</v>
      </c>
      <c r="H252" s="14">
        <v>25175649</v>
      </c>
    </row>
    <row r="253" spans="1:8" ht="22.5" customHeight="1">
      <c r="A253" s="9" t="s">
        <v>260</v>
      </c>
      <c r="C253" s="8">
        <v>2354185</v>
      </c>
      <c r="D253" s="16">
        <v>38722321</v>
      </c>
      <c r="H253" s="14">
        <v>41076506</v>
      </c>
    </row>
    <row r="254" spans="1:8" ht="22.5" customHeight="1">
      <c r="A254" s="9" t="s">
        <v>261</v>
      </c>
      <c r="C254" s="8">
        <v>974600</v>
      </c>
      <c r="D254" s="16">
        <v>5150110</v>
      </c>
      <c r="H254" s="14">
        <v>6124710</v>
      </c>
    </row>
    <row r="255" spans="1:8" ht="22.5" customHeight="1">
      <c r="A255" s="9" t="s">
        <v>262</v>
      </c>
      <c r="C255" s="8">
        <v>3780200</v>
      </c>
      <c r="D255" s="16">
        <v>22007537</v>
      </c>
      <c r="H255" s="14">
        <v>25787737</v>
      </c>
    </row>
    <row r="256" spans="1:8" ht="22.5" customHeight="1">
      <c r="A256" s="9" t="s">
        <v>263</v>
      </c>
      <c r="C256" s="8">
        <v>48673078</v>
      </c>
      <c r="D256" s="16">
        <v>209383742</v>
      </c>
      <c r="H256" s="14">
        <v>258056820</v>
      </c>
    </row>
    <row r="257" spans="1:8" ht="22.5" customHeight="1">
      <c r="A257" s="9" t="s">
        <v>264</v>
      </c>
      <c r="C257" s="8">
        <v>1302824</v>
      </c>
      <c r="D257" s="16">
        <v>2491857</v>
      </c>
      <c r="H257" s="14">
        <v>3794681</v>
      </c>
    </row>
    <row r="258" spans="1:8" ht="22.5" customHeight="1">
      <c r="A258" s="9" t="s">
        <v>265</v>
      </c>
      <c r="C258" s="8">
        <v>46434609</v>
      </c>
      <c r="D258" s="16">
        <v>206891885</v>
      </c>
      <c r="H258" s="14">
        <v>253326494</v>
      </c>
    </row>
    <row r="259" spans="1:8" ht="22.5" customHeight="1">
      <c r="A259" s="9" t="s">
        <v>266</v>
      </c>
      <c r="C259" s="8">
        <v>244880</v>
      </c>
      <c r="H259" s="14">
        <v>244880</v>
      </c>
    </row>
    <row r="260" spans="1:8" ht="22.5" customHeight="1">
      <c r="A260" s="9" t="s">
        <v>267</v>
      </c>
      <c r="C260" s="8">
        <v>690765</v>
      </c>
      <c r="H260" s="14">
        <v>690765</v>
      </c>
    </row>
    <row r="261" spans="1:8" ht="22.5" customHeight="1">
      <c r="A261" s="9" t="s">
        <v>268</v>
      </c>
      <c r="C261" s="8">
        <v>30273817</v>
      </c>
      <c r="D261" s="23">
        <f>D262</f>
        <v>374064258</v>
      </c>
      <c r="E261" s="3">
        <v>160400</v>
      </c>
      <c r="H261" s="26">
        <f>H262</f>
        <v>404498475</v>
      </c>
    </row>
    <row r="262" spans="1:8" ht="22.5" customHeight="1">
      <c r="A262" s="9" t="s">
        <v>269</v>
      </c>
      <c r="C262" s="8">
        <v>30273817</v>
      </c>
      <c r="D262" s="23">
        <f>374170590-106332</f>
        <v>374064258</v>
      </c>
      <c r="E262" s="3">
        <v>160400</v>
      </c>
      <c r="H262" s="26">
        <f>SUM(B262:G262)</f>
        <v>404498475</v>
      </c>
    </row>
    <row r="265" spans="1:8" ht="22.5" customHeight="1">
      <c r="A265" s="18"/>
      <c r="B265" s="19"/>
      <c r="C265" s="19"/>
      <c r="D265" s="20"/>
      <c r="E265" s="21"/>
      <c r="F265" s="19"/>
      <c r="G265" s="19"/>
      <c r="H265" s="22"/>
    </row>
  </sheetData>
  <sheetProtection/>
  <mergeCells count="5">
    <mergeCell ref="B3:D3"/>
    <mergeCell ref="E1:G1"/>
    <mergeCell ref="B1:D1"/>
    <mergeCell ref="E2:G2"/>
    <mergeCell ref="B2:D2"/>
  </mergeCells>
  <printOptions horizontalCentered="1"/>
  <pageMargins left="0.7086614173228347" right="0.7086614173228347" top="0.5905511811023623" bottom="0.5905511811023623" header="0.31496062992125984" footer="0.31496062992125984"/>
  <pageSetup firstPageNumber="1" useFirstPageNumber="1" horizontalDpi="600" verticalDpi="600" orientation="portrait" pageOrder="overThenDown" paperSize="9" r:id="rId1"/>
  <headerFooter>
    <oddFooter>&amp;L&amp;C&amp;"標楷體,標準"&amp;10&amp;P&amp;R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kangda</dc:creator>
  <cp:keywords/>
  <dc:description/>
  <cp:lastModifiedBy>陳小玨</cp:lastModifiedBy>
  <cp:lastPrinted>2021-03-11T01:35:54Z</cp:lastPrinted>
  <dcterms:created xsi:type="dcterms:W3CDTF">2014-03-03T01:57:24Z</dcterms:created>
  <dcterms:modified xsi:type="dcterms:W3CDTF">2021-03-11T01:36:04Z</dcterms:modified>
  <cp:category/>
  <cp:version/>
  <cp:contentType/>
  <cp:contentStatus/>
</cp:coreProperties>
</file>