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餘絀表及撥補表-109" sheetId="1" r:id="rId1"/>
    <sheet name="現流表及平衡表-109" sheetId="2" r:id="rId2"/>
  </sheets>
  <definedNames>
    <definedName name="_xlnm.Print_Area" localSheetId="1">'現流表及平衡表-109'!$A$1:$K$48</definedName>
    <definedName name="_xlnm.Print_Area" localSheetId="0">'餘絀表及撥補表-109'!$A$1:$H$48</definedName>
  </definedNames>
  <calcPr fullCalcOnLoad="1"/>
</workbook>
</file>

<file path=xl/sharedStrings.xml><?xml version="1.0" encoding="utf-8"?>
<sst xmlns="http://schemas.openxmlformats.org/spreadsheetml/2006/main" count="92" uniqueCount="74">
  <si>
    <t>單位：新臺幣元</t>
  </si>
  <si>
    <t>％</t>
  </si>
  <si>
    <t>金　　　　額</t>
  </si>
  <si>
    <t>科目</t>
  </si>
  <si>
    <t>項目</t>
  </si>
  <si>
    <t>本年度決算數</t>
  </si>
  <si>
    <t>本年度
決算數</t>
  </si>
  <si>
    <t>業務活動之現金流量</t>
  </si>
  <si>
    <t>調整非現金項目</t>
  </si>
  <si>
    <t>％</t>
  </si>
  <si>
    <t>科     　　目</t>
  </si>
  <si>
    <t>資　產</t>
  </si>
  <si>
    <t>流動資產</t>
  </si>
  <si>
    <t>流動負債</t>
  </si>
  <si>
    <t>其他資產</t>
  </si>
  <si>
    <t>淨值</t>
  </si>
  <si>
    <t>合                 計</t>
  </si>
  <si>
    <t>金額</t>
  </si>
  <si>
    <t>賸餘之部</t>
  </si>
  <si>
    <t>本期賸餘</t>
  </si>
  <si>
    <t>前期未分配賸餘</t>
  </si>
  <si>
    <t>分配之部</t>
  </si>
  <si>
    <t>未分配賸餘</t>
  </si>
  <si>
    <t>短絀之部</t>
  </si>
  <si>
    <t>本期短絀</t>
  </si>
  <si>
    <t>填補之部</t>
  </si>
  <si>
    <t>本年度預算數</t>
  </si>
  <si>
    <t>本年度
預算數</t>
  </si>
  <si>
    <t>收入</t>
  </si>
  <si>
    <t>支出</t>
  </si>
  <si>
    <t>業務收入</t>
  </si>
  <si>
    <t>業務外收入</t>
  </si>
  <si>
    <t>業務成本與費用</t>
  </si>
  <si>
    <t>業務外費用</t>
  </si>
  <si>
    <t>無形資產</t>
  </si>
  <si>
    <t>其他負債</t>
  </si>
  <si>
    <t>不動產、廠房及設備</t>
  </si>
  <si>
    <t>利息股利之調整</t>
  </si>
  <si>
    <t>稅前餘絀</t>
  </si>
  <si>
    <t>未計利息股利之本期餘絀</t>
  </si>
  <si>
    <r>
      <t>比較增減</t>
    </r>
    <r>
      <rPr>
        <b/>
        <sz val="12"/>
        <rFont val="Times New Roman"/>
        <family val="1"/>
      </rPr>
      <t xml:space="preserve"> </t>
    </r>
  </si>
  <si>
    <r>
      <t>比較增減</t>
    </r>
  </si>
  <si>
    <t>負　債</t>
  </si>
  <si>
    <t>累積餘絀</t>
  </si>
  <si>
    <t>國家運動訓練中心現金流量表</t>
  </si>
  <si>
    <t>國家運動訓練中心餘絀撥補表</t>
  </si>
  <si>
    <t>國家運動訓練中心收支餘絀表</t>
  </si>
  <si>
    <t>收取利息</t>
  </si>
  <si>
    <t>投資活動之現金流量</t>
  </si>
  <si>
    <t>減少不動產、廠房及設備、礦產資源</t>
  </si>
  <si>
    <t>減少無形資產及其他資產</t>
  </si>
  <si>
    <t>增加不動產、廠房及設備、礦產資源</t>
  </si>
  <si>
    <t>增加無形資產及其他資產</t>
  </si>
  <si>
    <t>籌資活動之現金流量</t>
  </si>
  <si>
    <t>現金及約當現金之淨增（淨減）</t>
  </si>
  <si>
    <t>期初現金及約當現金</t>
  </si>
  <si>
    <t>期末現金及約當現金</t>
  </si>
  <si>
    <t>國家運動訓練中心平衡表</t>
  </si>
  <si>
    <t>科　　　　目</t>
  </si>
  <si>
    <t>金　　　　額</t>
  </si>
  <si>
    <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</si>
  <si>
    <t xml:space="preserve">    業務活動之淨現金流入（流出）</t>
  </si>
  <si>
    <t xml:space="preserve">    籌資活動之淨現金流入（流出）</t>
  </si>
  <si>
    <t xml:space="preserve">    投資活動之淨現金流入（流出）</t>
  </si>
  <si>
    <t>本期餘絀</t>
  </si>
  <si>
    <t>未計利息股利之現金流入（流出）</t>
  </si>
  <si>
    <t>增加短期債務、流動金融負債及其他負債</t>
  </si>
  <si>
    <r>
      <t xml:space="preserve">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109</t>
    </r>
    <r>
      <rPr>
        <b/>
        <sz val="12"/>
        <color indexed="8"/>
        <rFont val="新細明體"/>
        <family val="1"/>
      </rPr>
      <t>年度</t>
    </r>
  </si>
  <si>
    <r>
      <t xml:space="preserve">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109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</si>
  <si>
    <r>
      <t xml:space="preserve">    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109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</t>
    </r>
    <r>
      <rPr>
        <b/>
        <sz val="10"/>
        <color indexed="8"/>
        <rFont val="新細明體"/>
        <family val="1"/>
      </rPr>
      <t>　　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新細明體"/>
        <family val="1"/>
      </rPr>
      <t>　</t>
    </r>
    <r>
      <rPr>
        <b/>
        <sz val="10"/>
        <color indexed="8"/>
        <rFont val="Times New Roman"/>
        <family val="1"/>
      </rPr>
      <t xml:space="preserve">      </t>
    </r>
    <r>
      <rPr>
        <b/>
        <sz val="12"/>
        <color indexed="8"/>
        <rFont val="新細明體"/>
        <family val="1"/>
      </rPr>
      <t>單位：新臺幣元</t>
    </r>
  </si>
  <si>
    <t xml:space="preserve">註：信託代理與保證資產（負債）性質科目，本年度決算核定數為44,632,222元。    </t>
  </si>
  <si>
    <r>
      <t>金</t>
    </r>
    <r>
      <rPr>
        <b/>
        <sz val="12"/>
        <color indexed="8"/>
        <rFont val="Times New Roman"/>
        <family val="1"/>
      </rPr>
      <t xml:space="preserve">      </t>
    </r>
    <r>
      <rPr>
        <b/>
        <sz val="12"/>
        <color indexed="8"/>
        <rFont val="新細明體"/>
        <family val="1"/>
      </rPr>
      <t>額</t>
    </r>
  </si>
  <si>
    <t>會計政策變動及前期錯誤</t>
  </si>
  <si>
    <t>更正累積影響數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</si>
</sst>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  &quot;* #,##0.00_);_(* &quot;&quot;_);_(@_)"/>
    <numFmt numFmtId="177" formatCode="_(* #,##0.00_);_(&quot;-&quot;\ #,##0.00_);_(* &quot;&quot;_);_(@_)"/>
    <numFmt numFmtId="178" formatCode="#,##0.00_ "/>
    <numFmt numFmtId="179" formatCode="0.00_ "/>
    <numFmt numFmtId="180" formatCode="#,##0_ "/>
    <numFmt numFmtId="181" formatCode="_(* #,##0.0_);_(&quot;-&quot;\ #,##0.0_);_(* &quot;&quot;_);_(@_)"/>
    <numFmt numFmtId="182" formatCode="_(* #,##0_);_(&quot;-&quot;\ #,##0_);_(* &quot;&quot;_);_(@_)"/>
  </numFmts>
  <fonts count="63">
    <font>
      <sz val="12"/>
      <name val="標楷體"/>
      <family val="4"/>
    </font>
    <font>
      <sz val="12"/>
      <color indexed="8"/>
      <name val="新細明體"/>
      <family val="1"/>
    </font>
    <font>
      <sz val="9"/>
      <name val="標楷體"/>
      <family val="4"/>
    </font>
    <font>
      <b/>
      <sz val="20"/>
      <name val="新細明體"/>
      <family val="1"/>
    </font>
    <font>
      <sz val="9"/>
      <name val="細明體"/>
      <family val="3"/>
    </font>
    <font>
      <b/>
      <sz val="12"/>
      <name val="新細明體"/>
      <family val="1"/>
    </font>
    <font>
      <sz val="14"/>
      <name val="標楷體"/>
      <family val="4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新細明體"/>
      <family val="1"/>
    </font>
    <font>
      <sz val="10"/>
      <name val="新細明體"/>
      <family val="1"/>
    </font>
    <font>
      <sz val="12"/>
      <name val="新細明體"/>
      <family val="1"/>
    </font>
    <font>
      <b/>
      <sz val="12"/>
      <color indexed="8"/>
      <name val="新細明體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9"/>
      <name val="新細明體"/>
      <family val="1"/>
    </font>
    <font>
      <sz val="10"/>
      <color indexed="9"/>
      <name val="新細明體"/>
      <family val="1"/>
    </font>
    <font>
      <b/>
      <sz val="12"/>
      <color indexed="8"/>
      <name val="Times New Roman"/>
      <family val="1"/>
    </font>
    <font>
      <b/>
      <sz val="10"/>
      <color indexed="8"/>
      <name val="新細明體"/>
      <family val="1"/>
    </font>
    <font>
      <b/>
      <sz val="10"/>
      <color indexed="8"/>
      <name val="Times New Roman"/>
      <family val="1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sz val="12"/>
      <color indexed="8"/>
      <name val="標楷體"/>
      <family val="4"/>
    </font>
    <font>
      <b/>
      <sz val="20"/>
      <color indexed="8"/>
      <name val="新細明體"/>
      <family val="1"/>
    </font>
    <font>
      <sz val="14"/>
      <color indexed="8"/>
      <name val="標楷體"/>
      <family val="4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b/>
      <sz val="12"/>
      <color indexed="8"/>
      <name val="細明體"/>
      <family val="3"/>
    </font>
    <font>
      <b/>
      <sz val="10"/>
      <color indexed="8"/>
      <name val="細明體"/>
      <family val="3"/>
    </font>
    <font>
      <sz val="10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 style="medium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184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center" vertical="center"/>
      <protection/>
    </xf>
    <xf numFmtId="177" fontId="8" fillId="0" borderId="12" xfId="0" applyNumberFormat="1" applyFont="1" applyFill="1" applyBorder="1" applyAlignment="1" applyProtection="1">
      <alignment vertical="center" readingOrder="2"/>
      <protection/>
    </xf>
    <xf numFmtId="0" fontId="12" fillId="0" borderId="0" xfId="0" applyFont="1" applyFill="1" applyAlignment="1">
      <alignment vertical="center"/>
    </xf>
    <xf numFmtId="0" fontId="11" fillId="0" borderId="13" xfId="0" applyFont="1" applyFill="1" applyBorder="1" applyAlignment="1" applyProtection="1">
      <alignment horizontal="left" vertical="center"/>
      <protection locked="0"/>
    </xf>
    <xf numFmtId="177" fontId="9" fillId="0" borderId="14" xfId="0" applyNumberFormat="1" applyFont="1" applyFill="1" applyBorder="1" applyAlignment="1" applyProtection="1">
      <alignment horizontal="left" vertical="center"/>
      <protection locked="0"/>
    </xf>
    <xf numFmtId="177" fontId="9" fillId="0" borderId="14" xfId="0" applyNumberFormat="1" applyFont="1" applyFill="1" applyBorder="1" applyAlignment="1" applyProtection="1">
      <alignment vertical="center" readingOrder="2"/>
      <protection/>
    </xf>
    <xf numFmtId="177" fontId="9" fillId="0" borderId="14" xfId="0" applyNumberFormat="1" applyFont="1" applyFill="1" applyBorder="1" applyAlignment="1" applyProtection="1">
      <alignment horizontal="center" vertical="center"/>
      <protection locked="0"/>
    </xf>
    <xf numFmtId="177" fontId="9" fillId="0" borderId="14" xfId="0" applyNumberFormat="1" applyFont="1" applyFill="1" applyBorder="1" applyAlignment="1" applyProtection="1">
      <alignment horizontal="right" vertical="center"/>
      <protection/>
    </xf>
    <xf numFmtId="176" fontId="9" fillId="0" borderId="15" xfId="0" applyNumberFormat="1" applyFont="1" applyFill="1" applyBorder="1" applyAlignment="1" applyProtection="1">
      <alignment vertical="center" readingOrder="2"/>
      <protection/>
    </xf>
    <xf numFmtId="178" fontId="9" fillId="0" borderId="15" xfId="0" applyNumberFormat="1" applyFont="1" applyFill="1" applyBorder="1" applyAlignment="1" applyProtection="1">
      <alignment vertical="center" readingOrder="2"/>
      <protection/>
    </xf>
    <xf numFmtId="177" fontId="8" fillId="0" borderId="14" xfId="0" applyNumberFormat="1" applyFont="1" applyFill="1" applyBorder="1" applyAlignment="1" applyProtection="1">
      <alignment vertical="center"/>
      <protection/>
    </xf>
    <xf numFmtId="177" fontId="8" fillId="0" borderId="14" xfId="0" applyNumberFormat="1" applyFont="1" applyFill="1" applyBorder="1" applyAlignment="1" applyProtection="1">
      <alignment vertical="center" readingOrder="2"/>
      <protection/>
    </xf>
    <xf numFmtId="176" fontId="8" fillId="0" borderId="15" xfId="0" applyNumberFormat="1" applyFont="1" applyFill="1" applyBorder="1" applyAlignment="1" applyProtection="1">
      <alignment vertical="center" readingOrder="2"/>
      <protection/>
    </xf>
    <xf numFmtId="177" fontId="8" fillId="0" borderId="14" xfId="0" applyNumberFormat="1" applyFont="1" applyFill="1" applyBorder="1" applyAlignment="1" applyProtection="1">
      <alignment horizontal="right" vertical="center"/>
      <protection/>
    </xf>
    <xf numFmtId="177" fontId="9" fillId="0" borderId="14" xfId="0" applyNumberFormat="1" applyFont="1" applyFill="1" applyBorder="1" applyAlignment="1" applyProtection="1">
      <alignment horizontal="center" vertical="center"/>
      <protection/>
    </xf>
    <xf numFmtId="176" fontId="9" fillId="0" borderId="15" xfId="0" applyNumberFormat="1" applyFont="1" applyFill="1" applyBorder="1" applyAlignment="1" applyProtection="1">
      <alignment horizontal="right" vertical="center" readingOrder="2"/>
      <protection/>
    </xf>
    <xf numFmtId="176" fontId="8" fillId="0" borderId="16" xfId="0" applyNumberFormat="1" applyFont="1" applyFill="1" applyBorder="1" applyAlignment="1" applyProtection="1">
      <alignment vertical="center" readingOrder="2"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 indent="1"/>
    </xf>
    <xf numFmtId="177" fontId="14" fillId="0" borderId="14" xfId="0" applyNumberFormat="1" applyFont="1" applyFill="1" applyBorder="1" applyAlignment="1" applyProtection="1">
      <alignment vertical="center" readingOrder="2"/>
      <protection/>
    </xf>
    <xf numFmtId="177" fontId="14" fillId="0" borderId="14" xfId="0" applyNumberFormat="1" applyFont="1" applyFill="1" applyBorder="1" applyAlignment="1" applyProtection="1">
      <alignment horizontal="center" vertical="center"/>
      <protection locked="0"/>
    </xf>
    <xf numFmtId="177" fontId="15" fillId="0" borderId="14" xfId="0" applyNumberFormat="1" applyFont="1" applyFill="1" applyBorder="1" applyAlignment="1" applyProtection="1">
      <alignment vertical="center" readingOrder="2"/>
      <protection/>
    </xf>
    <xf numFmtId="177" fontId="15" fillId="0" borderId="14" xfId="0" applyNumberFormat="1" applyFont="1" applyFill="1" applyBorder="1" applyAlignment="1" applyProtection="1">
      <alignment vertical="center"/>
      <protection/>
    </xf>
    <xf numFmtId="177" fontId="8" fillId="0" borderId="17" xfId="0" applyNumberFormat="1" applyFont="1" applyFill="1" applyBorder="1" applyAlignment="1" applyProtection="1">
      <alignment vertical="center"/>
      <protection/>
    </xf>
    <xf numFmtId="177" fontId="8" fillId="0" borderId="17" xfId="0" applyNumberFormat="1" applyFont="1" applyFill="1" applyBorder="1" applyAlignment="1" applyProtection="1">
      <alignment horizontal="right" vertical="center"/>
      <protection/>
    </xf>
    <xf numFmtId="176" fontId="8" fillId="0" borderId="18" xfId="0" applyNumberFormat="1" applyFont="1" applyFill="1" applyBorder="1" applyAlignment="1" applyProtection="1">
      <alignment vertical="center" readingOrder="2"/>
      <protection/>
    </xf>
    <xf numFmtId="176" fontId="15" fillId="0" borderId="15" xfId="0" applyNumberFormat="1" applyFont="1" applyFill="1" applyBorder="1" applyAlignment="1" applyProtection="1">
      <alignment vertical="center" readingOrder="2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0" fontId="17" fillId="0" borderId="13" xfId="0" applyFont="1" applyFill="1" applyBorder="1" applyAlignment="1" applyProtection="1">
      <alignment horizontal="left" vertical="center"/>
      <protection locked="0"/>
    </xf>
    <xf numFmtId="177" fontId="14" fillId="0" borderId="14" xfId="0" applyNumberFormat="1" applyFont="1" applyFill="1" applyBorder="1" applyAlignment="1" applyProtection="1">
      <alignment vertical="center"/>
      <protection locked="0"/>
    </xf>
    <xf numFmtId="177" fontId="14" fillId="0" borderId="14" xfId="0" applyNumberFormat="1" applyFont="1" applyFill="1" applyBorder="1" applyAlignment="1" applyProtection="1">
      <alignment vertical="center"/>
      <protection/>
    </xf>
    <xf numFmtId="176" fontId="14" fillId="0" borderId="15" xfId="0" applyNumberFormat="1" applyFont="1" applyFill="1" applyBorder="1" applyAlignment="1" applyProtection="1">
      <alignment vertical="center" readingOrder="2"/>
      <protection/>
    </xf>
    <xf numFmtId="0" fontId="14" fillId="0" borderId="0" xfId="0" applyFont="1" applyFill="1" applyAlignment="1">
      <alignment vertical="center"/>
    </xf>
    <xf numFmtId="177" fontId="14" fillId="0" borderId="14" xfId="0" applyNumberFormat="1" applyFont="1" applyFill="1" applyBorder="1" applyAlignment="1" applyProtection="1">
      <alignment horizontal="left" vertical="center"/>
      <protection locked="0"/>
    </xf>
    <xf numFmtId="177" fontId="14" fillId="0" borderId="14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left" vertical="center"/>
      <protection locked="0"/>
    </xf>
    <xf numFmtId="0" fontId="16" fillId="0" borderId="13" xfId="0" applyFont="1" applyFill="1" applyBorder="1" applyAlignment="1" applyProtection="1">
      <alignment horizontal="left" vertical="center"/>
      <protection locked="0"/>
    </xf>
    <xf numFmtId="0" fontId="14" fillId="0" borderId="19" xfId="0" applyFont="1" applyFill="1" applyBorder="1" applyAlignment="1">
      <alignment vertical="center"/>
    </xf>
    <xf numFmtId="0" fontId="17" fillId="0" borderId="20" xfId="0" applyFont="1" applyFill="1" applyBorder="1" applyAlignment="1" applyProtection="1">
      <alignment horizontal="left" vertical="center"/>
      <protection locked="0"/>
    </xf>
    <xf numFmtId="177" fontId="14" fillId="0" borderId="17" xfId="0" applyNumberFormat="1" applyFont="1" applyFill="1" applyBorder="1" applyAlignment="1" applyProtection="1">
      <alignment horizontal="left" vertical="center"/>
      <protection locked="0"/>
    </xf>
    <xf numFmtId="177" fontId="14" fillId="0" borderId="17" xfId="0" applyNumberFormat="1" applyFont="1" applyFill="1" applyBorder="1" applyAlignment="1" applyProtection="1">
      <alignment horizontal="center" vertical="center"/>
      <protection/>
    </xf>
    <xf numFmtId="177" fontId="14" fillId="0" borderId="17" xfId="0" applyNumberFormat="1" applyFont="1" applyFill="1" applyBorder="1" applyAlignment="1" applyProtection="1">
      <alignment horizontal="center" vertical="center"/>
      <protection locked="0"/>
    </xf>
    <xf numFmtId="177" fontId="14" fillId="0" borderId="17" xfId="0" applyNumberFormat="1" applyFont="1" applyFill="1" applyBorder="1" applyAlignment="1" applyProtection="1">
      <alignment vertical="center"/>
      <protection/>
    </xf>
    <xf numFmtId="176" fontId="14" fillId="0" borderId="18" xfId="0" applyNumberFormat="1" applyFont="1" applyFill="1" applyBorder="1" applyAlignment="1" applyProtection="1">
      <alignment horizontal="right" vertical="center" readingOrder="2"/>
      <protection/>
    </xf>
    <xf numFmtId="49" fontId="21" fillId="0" borderId="13" xfId="0" applyNumberFormat="1" applyFont="1" applyFill="1" applyBorder="1" applyAlignment="1" applyProtection="1">
      <alignment horizontal="left" vertical="center" readingOrder="1"/>
      <protection locked="0"/>
    </xf>
    <xf numFmtId="177" fontId="22" fillId="0" borderId="14" xfId="0" applyNumberFormat="1" applyFont="1" applyFill="1" applyBorder="1" applyAlignment="1" applyProtection="1">
      <alignment vertical="center" readingOrder="2"/>
      <protection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13" xfId="0" applyFont="1" applyFill="1" applyBorder="1" applyAlignment="1" applyProtection="1">
      <alignment horizontal="left" vertical="center"/>
      <protection/>
    </xf>
    <xf numFmtId="177" fontId="22" fillId="0" borderId="15" xfId="0" applyNumberFormat="1" applyFont="1" applyFill="1" applyBorder="1" applyAlignment="1" applyProtection="1">
      <alignment horizontal="right" vertical="center"/>
      <protection/>
    </xf>
    <xf numFmtId="0" fontId="26" fillId="0" borderId="13" xfId="0" applyFont="1" applyFill="1" applyBorder="1" applyAlignment="1" applyProtection="1">
      <alignment horizontal="left" vertical="center"/>
      <protection/>
    </xf>
    <xf numFmtId="177" fontId="20" fillId="0" borderId="15" xfId="0" applyNumberFormat="1" applyFont="1" applyFill="1" applyBorder="1" applyAlignment="1" applyProtection="1">
      <alignment horizontal="right" vertical="center"/>
      <protection/>
    </xf>
    <xf numFmtId="177" fontId="20" fillId="0" borderId="18" xfId="0" applyNumberFormat="1" applyFont="1" applyFill="1" applyBorder="1" applyAlignment="1" applyProtection="1">
      <alignment horizontal="right" vertical="center"/>
      <protection/>
    </xf>
    <xf numFmtId="0" fontId="28" fillId="0" borderId="21" xfId="0" applyFont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 locked="0"/>
    </xf>
    <xf numFmtId="0" fontId="21" fillId="0" borderId="13" xfId="0" applyFont="1" applyFill="1" applyBorder="1" applyAlignment="1" applyProtection="1">
      <alignment horizontal="left" vertical="center"/>
      <protection locked="0"/>
    </xf>
    <xf numFmtId="0" fontId="21" fillId="0" borderId="15" xfId="0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182" fontId="22" fillId="0" borderId="15" xfId="0" applyNumberFormat="1" applyFont="1" applyFill="1" applyBorder="1" applyAlignment="1" applyProtection="1">
      <alignment horizontal="right" vertical="center"/>
      <protection locked="0"/>
    </xf>
    <xf numFmtId="182" fontId="22" fillId="0" borderId="13" xfId="0" applyNumberFormat="1" applyFont="1" applyFill="1" applyBorder="1" applyAlignment="1" applyProtection="1">
      <alignment horizontal="right" vertical="center"/>
      <protection locked="0"/>
    </xf>
    <xf numFmtId="182" fontId="22" fillId="0" borderId="0" xfId="0" applyNumberFormat="1" applyFont="1" applyFill="1" applyBorder="1" applyAlignment="1" applyProtection="1">
      <alignment horizontal="right" vertical="center"/>
      <protection locked="0"/>
    </xf>
    <xf numFmtId="182" fontId="8" fillId="0" borderId="12" xfId="0" applyNumberFormat="1" applyFont="1" applyFill="1" applyBorder="1" applyAlignment="1" applyProtection="1">
      <alignment vertical="center"/>
      <protection/>
    </xf>
    <xf numFmtId="182" fontId="9" fillId="0" borderId="14" xfId="0" applyNumberFormat="1" applyFont="1" applyFill="1" applyBorder="1" applyAlignment="1" applyProtection="1">
      <alignment horizontal="left" vertical="center"/>
      <protection locked="0"/>
    </xf>
    <xf numFmtId="182" fontId="8" fillId="0" borderId="14" xfId="0" applyNumberFormat="1" applyFont="1" applyFill="1" applyBorder="1" applyAlignment="1" applyProtection="1">
      <alignment vertical="center"/>
      <protection/>
    </xf>
    <xf numFmtId="182" fontId="9" fillId="0" borderId="14" xfId="0" applyNumberFormat="1" applyFont="1" applyFill="1" applyBorder="1" applyAlignment="1" applyProtection="1">
      <alignment horizontal="center" vertical="center"/>
      <protection locked="0"/>
    </xf>
    <xf numFmtId="182" fontId="9" fillId="0" borderId="14" xfId="0" applyNumberFormat="1" applyFont="1" applyFill="1" applyBorder="1" applyAlignment="1" applyProtection="1">
      <alignment horizontal="right" vertical="center"/>
      <protection/>
    </xf>
    <xf numFmtId="182" fontId="22" fillId="0" borderId="14" xfId="0" applyNumberFormat="1" applyFont="1" applyFill="1" applyBorder="1" applyAlignment="1" applyProtection="1">
      <alignment horizontal="left" vertical="center"/>
      <protection locked="0"/>
    </xf>
    <xf numFmtId="182" fontId="22" fillId="0" borderId="14" xfId="0" applyNumberFormat="1" applyFont="1" applyFill="1" applyBorder="1" applyAlignment="1" applyProtection="1">
      <alignment horizontal="center" vertical="center"/>
      <protection locked="0"/>
    </xf>
    <xf numFmtId="182" fontId="9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18" fillId="0" borderId="19" xfId="0" applyFont="1" applyBorder="1" applyAlignment="1" applyProtection="1">
      <alignment horizontal="left" vertical="top"/>
      <protection locked="0"/>
    </xf>
    <xf numFmtId="0" fontId="5" fillId="0" borderId="22" xfId="0" applyFont="1" applyBorder="1" applyAlignment="1" applyProtection="1">
      <alignment horizontal="distributed" vertical="center" indent="1"/>
      <protection/>
    </xf>
    <xf numFmtId="0" fontId="5" fillId="0" borderId="23" xfId="0" applyFont="1" applyBorder="1" applyAlignment="1" applyProtection="1">
      <alignment horizontal="distributed" vertical="center" indent="1"/>
      <protection/>
    </xf>
    <xf numFmtId="0" fontId="5" fillId="0" borderId="24" xfId="0" applyFont="1" applyBorder="1" applyAlignment="1" applyProtection="1">
      <alignment horizontal="distributed" vertical="center" indent="1"/>
      <protection/>
    </xf>
    <xf numFmtId="0" fontId="5" fillId="0" borderId="25" xfId="0" applyFont="1" applyBorder="1" applyAlignment="1" applyProtection="1">
      <alignment horizontal="distributed" vertical="center" indent="1"/>
      <protection/>
    </xf>
    <xf numFmtId="0" fontId="5" fillId="0" borderId="26" xfId="0" applyFont="1" applyBorder="1" applyAlignment="1" applyProtection="1">
      <alignment horizontal="distributed" vertical="center" indent="1"/>
      <protection/>
    </xf>
    <xf numFmtId="0" fontId="5" fillId="0" borderId="21" xfId="0" applyFont="1" applyBorder="1" applyAlignment="1" applyProtection="1">
      <alignment horizontal="distributed" vertical="center" indent="1"/>
      <protection/>
    </xf>
    <xf numFmtId="0" fontId="10" fillId="0" borderId="27" xfId="0" applyFont="1" applyFill="1" applyBorder="1" applyAlignment="1" applyProtection="1">
      <alignment horizontal="left" vertical="center"/>
      <protection locked="0"/>
    </xf>
    <xf numFmtId="0" fontId="10" fillId="0" borderId="28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13" xfId="0" applyFont="1" applyFill="1" applyBorder="1" applyAlignment="1" applyProtection="1">
      <alignment horizontal="left" vertical="center"/>
      <protection locked="0"/>
    </xf>
    <xf numFmtId="0" fontId="10" fillId="0" borderId="19" xfId="0" applyFont="1" applyFill="1" applyBorder="1" applyAlignment="1" applyProtection="1">
      <alignment horizontal="left" vertical="center"/>
      <protection locked="0"/>
    </xf>
    <xf numFmtId="0" fontId="10" fillId="0" borderId="20" xfId="0" applyFont="1" applyFill="1" applyBorder="1" applyAlignment="1" applyProtection="1">
      <alignment horizontal="left" vertical="center"/>
      <protection locked="0"/>
    </xf>
    <xf numFmtId="0" fontId="9" fillId="0" borderId="22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 locked="0"/>
    </xf>
    <xf numFmtId="0" fontId="16" fillId="0" borderId="13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top"/>
      <protection locked="0"/>
    </xf>
    <xf numFmtId="0" fontId="18" fillId="0" borderId="19" xfId="0" applyFont="1" applyBorder="1" applyAlignment="1" applyProtection="1">
      <alignment horizontal="center" vertical="top"/>
      <protection locked="0"/>
    </xf>
    <xf numFmtId="0" fontId="13" fillId="0" borderId="19" xfId="0" applyFont="1" applyBorder="1" applyAlignment="1" applyProtection="1">
      <alignment horizontal="right"/>
      <protection/>
    </xf>
    <xf numFmtId="0" fontId="13" fillId="0" borderId="22" xfId="0" applyFont="1" applyBorder="1" applyAlignment="1" applyProtection="1">
      <alignment horizontal="distributed" vertical="center" indent="1"/>
      <protection/>
    </xf>
    <xf numFmtId="0" fontId="13" fillId="0" borderId="23" xfId="0" applyFont="1" applyBorder="1" applyAlignment="1" applyProtection="1">
      <alignment horizontal="distributed" vertical="center" indent="1"/>
      <protection/>
    </xf>
    <xf numFmtId="0" fontId="13" fillId="0" borderId="24" xfId="0" applyFont="1" applyBorder="1" applyAlignment="1" applyProtection="1">
      <alignment horizontal="distributed" vertical="center" indent="1"/>
      <protection/>
    </xf>
    <xf numFmtId="0" fontId="13" fillId="0" borderId="25" xfId="0" applyFont="1" applyBorder="1" applyAlignment="1" applyProtection="1">
      <alignment horizontal="distributed" vertical="center" indent="1"/>
      <protection/>
    </xf>
    <xf numFmtId="0" fontId="13" fillId="0" borderId="29" xfId="0" applyFont="1" applyBorder="1" applyAlignment="1" applyProtection="1">
      <alignment horizontal="distributed" vertical="center" wrapText="1" indent="1"/>
      <protection/>
    </xf>
    <xf numFmtId="0" fontId="13" fillId="0" borderId="30" xfId="0" applyFont="1" applyBorder="1" applyAlignment="1" applyProtection="1">
      <alignment horizontal="distributed" vertical="center" indent="1"/>
      <protection/>
    </xf>
    <xf numFmtId="0" fontId="13" fillId="0" borderId="21" xfId="0" applyFont="1" applyBorder="1" applyAlignment="1" applyProtection="1">
      <alignment horizontal="distributed" vertical="center" indent="1"/>
      <protection/>
    </xf>
    <xf numFmtId="0" fontId="23" fillId="0" borderId="31" xfId="0" applyFont="1" applyBorder="1" applyAlignment="1">
      <alignment vertical="center"/>
    </xf>
    <xf numFmtId="0" fontId="13" fillId="0" borderId="10" xfId="0" applyFont="1" applyBorder="1" applyAlignment="1" applyProtection="1">
      <alignment horizontal="distributed" vertical="center" indent="1"/>
      <protection/>
    </xf>
    <xf numFmtId="0" fontId="13" fillId="0" borderId="32" xfId="0" applyFont="1" applyBorder="1" applyAlignment="1" applyProtection="1">
      <alignment horizontal="distributed" vertical="center" inden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33" xfId="0" applyFont="1" applyBorder="1" applyAlignment="1" applyProtection="1">
      <alignment horizontal="center" vertical="center"/>
      <protection/>
    </xf>
    <xf numFmtId="0" fontId="26" fillId="0" borderId="27" xfId="0" applyFont="1" applyFill="1" applyBorder="1" applyAlignment="1" applyProtection="1">
      <alignment horizontal="left" vertical="center"/>
      <protection/>
    </xf>
    <xf numFmtId="0" fontId="26" fillId="0" borderId="28" xfId="0" applyFont="1" applyFill="1" applyBorder="1" applyAlignment="1" applyProtection="1">
      <alignment horizontal="left" vertical="center"/>
      <protection/>
    </xf>
    <xf numFmtId="182" fontId="20" fillId="0" borderId="16" xfId="0" applyNumberFormat="1" applyFont="1" applyFill="1" applyBorder="1" applyAlignment="1" applyProtection="1">
      <alignment horizontal="right" vertical="center"/>
      <protection/>
    </xf>
    <xf numFmtId="182" fontId="20" fillId="0" borderId="28" xfId="0" applyNumberFormat="1" applyFont="1" applyFill="1" applyBorder="1" applyAlignment="1" applyProtection="1">
      <alignment horizontal="right" vertical="center"/>
      <protection/>
    </xf>
    <xf numFmtId="176" fontId="20" fillId="0" borderId="16" xfId="0" applyNumberFormat="1" applyFont="1" applyFill="1" applyBorder="1" applyAlignment="1" applyProtection="1">
      <alignment horizontal="right" vertical="center"/>
      <protection/>
    </xf>
    <xf numFmtId="176" fontId="20" fillId="0" borderId="27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13" xfId="0" applyFont="1" applyFill="1" applyBorder="1" applyAlignment="1" applyProtection="1">
      <alignment horizontal="left" vertical="center"/>
      <protection/>
    </xf>
    <xf numFmtId="182" fontId="22" fillId="0" borderId="15" xfId="0" applyNumberFormat="1" applyFont="1" applyFill="1" applyBorder="1" applyAlignment="1" applyProtection="1">
      <alignment horizontal="right" vertical="center"/>
      <protection locked="0"/>
    </xf>
    <xf numFmtId="182" fontId="22" fillId="0" borderId="13" xfId="0" applyNumberFormat="1" applyFont="1" applyFill="1" applyBorder="1" applyAlignment="1" applyProtection="1">
      <alignment horizontal="right" vertical="center"/>
      <protection locked="0"/>
    </xf>
    <xf numFmtId="182" fontId="22" fillId="0" borderId="15" xfId="0" applyNumberFormat="1" applyFont="1" applyFill="1" applyBorder="1" applyAlignment="1" applyProtection="1">
      <alignment horizontal="right" vertical="center"/>
      <protection/>
    </xf>
    <xf numFmtId="182" fontId="22" fillId="0" borderId="13" xfId="0" applyNumberFormat="1" applyFont="1" applyFill="1" applyBorder="1" applyAlignment="1" applyProtection="1">
      <alignment horizontal="right" vertical="center"/>
      <protection/>
    </xf>
    <xf numFmtId="176" fontId="22" fillId="0" borderId="15" xfId="0" applyNumberFormat="1" applyFont="1" applyFill="1" applyBorder="1" applyAlignment="1" applyProtection="1">
      <alignment horizontal="right" vertical="center"/>
      <protection/>
    </xf>
    <xf numFmtId="176" fontId="22" fillId="0" borderId="0" xfId="0" applyNumberFormat="1" applyFont="1" applyFill="1" applyBorder="1" applyAlignment="1" applyProtection="1">
      <alignment horizontal="right" vertical="center"/>
      <protection/>
    </xf>
    <xf numFmtId="182" fontId="23" fillId="0" borderId="13" xfId="0" applyNumberFormat="1" applyFont="1" applyFill="1" applyBorder="1" applyAlignment="1">
      <alignment horizontal="right" vertical="center"/>
    </xf>
    <xf numFmtId="182" fontId="20" fillId="0" borderId="15" xfId="0" applyNumberFormat="1" applyFont="1" applyFill="1" applyBorder="1" applyAlignment="1" applyProtection="1">
      <alignment horizontal="right" vertical="center"/>
      <protection/>
    </xf>
    <xf numFmtId="182" fontId="20" fillId="0" borderId="13" xfId="0" applyNumberFormat="1" applyFont="1" applyFill="1" applyBorder="1" applyAlignment="1" applyProtection="1">
      <alignment horizontal="right" vertical="center"/>
      <protection/>
    </xf>
    <xf numFmtId="176" fontId="20" fillId="0" borderId="15" xfId="0" applyNumberFormat="1" applyFont="1" applyFill="1" applyBorder="1" applyAlignment="1" applyProtection="1">
      <alignment horizontal="right" vertical="center"/>
      <protection/>
    </xf>
    <xf numFmtId="176" fontId="20" fillId="0" borderId="0" xfId="0" applyNumberFormat="1" applyFont="1" applyFill="1" applyBorder="1" applyAlignment="1" applyProtection="1">
      <alignment horizontal="right" vertical="center"/>
      <protection/>
    </xf>
    <xf numFmtId="0" fontId="26" fillId="0" borderId="0" xfId="0" applyFont="1" applyFill="1" applyBorder="1" applyAlignment="1" applyProtection="1">
      <alignment horizontal="left" vertical="center"/>
      <protection/>
    </xf>
    <xf numFmtId="0" fontId="26" fillId="0" borderId="13" xfId="0" applyFont="1" applyFill="1" applyBorder="1" applyAlignment="1" applyProtection="1">
      <alignment horizontal="left" vertical="center"/>
      <protection/>
    </xf>
    <xf numFmtId="0" fontId="27" fillId="0" borderId="0" xfId="0" applyFont="1" applyFill="1" applyBorder="1" applyAlignment="1" applyProtection="1">
      <alignment horizontal="left" vertical="center"/>
      <protection locked="0"/>
    </xf>
    <xf numFmtId="0" fontId="27" fillId="0" borderId="13" xfId="0" applyFont="1" applyFill="1" applyBorder="1" applyAlignment="1" applyProtection="1">
      <alignment horizontal="left" vertical="center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>
      <alignment horizontal="left" vertical="center" wrapText="1"/>
    </xf>
    <xf numFmtId="182" fontId="0" fillId="0" borderId="13" xfId="0" applyNumberFormat="1" applyBorder="1" applyAlignment="1">
      <alignment horizontal="right" vertical="center"/>
    </xf>
    <xf numFmtId="177" fontId="22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182" fontId="20" fillId="0" borderId="15" xfId="0" applyNumberFormat="1" applyFont="1" applyFill="1" applyBorder="1" applyAlignment="1" applyProtection="1">
      <alignment horizontal="right" vertical="center"/>
      <protection locked="0"/>
    </xf>
    <xf numFmtId="182" fontId="20" fillId="0" borderId="13" xfId="0" applyNumberFormat="1" applyFont="1" applyFill="1" applyBorder="1" applyAlignment="1" applyProtection="1">
      <alignment horizontal="right" vertical="center"/>
      <protection locked="0"/>
    </xf>
    <xf numFmtId="0" fontId="26" fillId="0" borderId="19" xfId="0" applyFont="1" applyFill="1" applyBorder="1" applyAlignment="1" applyProtection="1">
      <alignment horizontal="left" vertical="center"/>
      <protection/>
    </xf>
    <xf numFmtId="0" fontId="26" fillId="0" borderId="20" xfId="0" applyFont="1" applyFill="1" applyBorder="1" applyAlignment="1" applyProtection="1">
      <alignment horizontal="left" vertical="center"/>
      <protection/>
    </xf>
    <xf numFmtId="182" fontId="20" fillId="0" borderId="18" xfId="0" applyNumberFormat="1" applyFont="1" applyFill="1" applyBorder="1" applyAlignment="1" applyProtection="1">
      <alignment horizontal="right" vertical="center"/>
      <protection/>
    </xf>
    <xf numFmtId="182" fontId="20" fillId="0" borderId="20" xfId="0" applyNumberFormat="1" applyFont="1" applyFill="1" applyBorder="1" applyAlignment="1" applyProtection="1">
      <alignment horizontal="right" vertical="center"/>
      <protection/>
    </xf>
    <xf numFmtId="176" fontId="20" fillId="0" borderId="18" xfId="0" applyNumberFormat="1" applyFont="1" applyFill="1" applyBorder="1" applyAlignment="1" applyProtection="1">
      <alignment horizontal="right" vertical="center"/>
      <protection/>
    </xf>
    <xf numFmtId="176" fontId="20" fillId="0" borderId="19" xfId="0" applyNumberFormat="1" applyFont="1" applyFill="1" applyBorder="1" applyAlignment="1" applyProtection="1">
      <alignment horizontal="right" vertical="center"/>
      <protection/>
    </xf>
    <xf numFmtId="0" fontId="21" fillId="0" borderId="22" xfId="0" applyFont="1" applyBorder="1" applyAlignment="1">
      <alignment vertical="center"/>
    </xf>
    <xf numFmtId="0" fontId="18" fillId="0" borderId="19" xfId="0" applyFont="1" applyBorder="1" applyAlignment="1" applyProtection="1">
      <alignment horizontal="center" vertical="center"/>
      <protection locked="0"/>
    </xf>
    <xf numFmtId="0" fontId="13" fillId="0" borderId="31" xfId="0" applyFont="1" applyBorder="1" applyAlignment="1" applyProtection="1">
      <alignment horizontal="center" vertical="center"/>
      <protection/>
    </xf>
    <xf numFmtId="0" fontId="13" fillId="0" borderId="34" xfId="0" applyFont="1" applyBorder="1" applyAlignment="1" applyProtection="1">
      <alignment horizontal="center" vertical="center"/>
      <protection/>
    </xf>
    <xf numFmtId="0" fontId="13" fillId="0" borderId="21" xfId="0" applyFont="1" applyBorder="1" applyAlignment="1" applyProtection="1">
      <alignment horizontal="center" vertical="center"/>
      <protection/>
    </xf>
    <xf numFmtId="0" fontId="13" fillId="0" borderId="29" xfId="0" applyFont="1" applyBorder="1" applyAlignment="1" applyProtection="1">
      <alignment horizontal="center" vertical="center"/>
      <protection/>
    </xf>
    <xf numFmtId="0" fontId="23" fillId="0" borderId="22" xfId="0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0" fontId="21" fillId="0" borderId="0" xfId="0" applyFont="1" applyFill="1" applyBorder="1" applyAlignment="1" applyProtection="1">
      <alignment horizontal="left" vertical="center"/>
      <protection locked="0"/>
    </xf>
    <xf numFmtId="0" fontId="21" fillId="0" borderId="13" xfId="0" applyFont="1" applyFill="1" applyBorder="1" applyAlignment="1" applyProtection="1">
      <alignment horizontal="left" vertical="center"/>
      <protection locked="0"/>
    </xf>
    <xf numFmtId="0" fontId="19" fillId="0" borderId="27" xfId="0" applyFont="1" applyFill="1" applyBorder="1" applyAlignment="1" applyProtection="1">
      <alignment horizontal="distributed" vertical="center" indent="1"/>
      <protection/>
    </xf>
    <xf numFmtId="0" fontId="19" fillId="0" borderId="28" xfId="0" applyFont="1" applyFill="1" applyBorder="1" applyAlignment="1" applyProtection="1">
      <alignment horizontal="distributed" vertical="center" indent="1"/>
      <protection/>
    </xf>
    <xf numFmtId="182" fontId="20" fillId="0" borderId="16" xfId="0" applyNumberFormat="1" applyFont="1" applyFill="1" applyBorder="1" applyAlignment="1" applyProtection="1">
      <alignment horizontal="right" vertical="center"/>
      <protection locked="0"/>
    </xf>
    <xf numFmtId="182" fontId="20" fillId="0" borderId="28" xfId="0" applyNumberFormat="1" applyFont="1" applyFill="1" applyBorder="1" applyAlignment="1" applyProtection="1">
      <alignment horizontal="right" vertical="center"/>
      <protection locked="0"/>
    </xf>
    <xf numFmtId="0" fontId="19" fillId="0" borderId="16" xfId="0" applyFont="1" applyFill="1" applyBorder="1" applyAlignment="1" applyProtection="1">
      <alignment horizontal="distributed" vertical="center" indent="1"/>
      <protection/>
    </xf>
    <xf numFmtId="0" fontId="23" fillId="0" borderId="28" xfId="0" applyFont="1" applyBorder="1" applyAlignment="1">
      <alignment horizontal="distributed" vertical="center" indent="1"/>
    </xf>
    <xf numFmtId="0" fontId="21" fillId="0" borderId="15" xfId="0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vertical="center"/>
    </xf>
    <xf numFmtId="0" fontId="23" fillId="0" borderId="13" xfId="0" applyFont="1" applyBorder="1" applyAlignment="1">
      <alignment vertical="center"/>
    </xf>
    <xf numFmtId="0" fontId="19" fillId="0" borderId="15" xfId="0" applyFont="1" applyFill="1" applyBorder="1" applyAlignment="1" applyProtection="1">
      <alignment horizontal="distributed" vertical="center" indent="1"/>
      <protection/>
    </xf>
    <xf numFmtId="0" fontId="19" fillId="0" borderId="0" xfId="0" applyFont="1" applyFill="1" applyBorder="1" applyAlignment="1" applyProtection="1">
      <alignment horizontal="distributed" vertical="center" indent="1"/>
      <protection/>
    </xf>
    <xf numFmtId="0" fontId="23" fillId="0" borderId="13" xfId="0" applyFont="1" applyBorder="1" applyAlignment="1">
      <alignment horizontal="distributed" vertical="center" indent="1"/>
    </xf>
    <xf numFmtId="0" fontId="30" fillId="0" borderId="22" xfId="0" applyFont="1" applyBorder="1" applyAlignment="1">
      <alignment vertical="center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19" fillId="0" borderId="19" xfId="0" applyFont="1" applyFill="1" applyBorder="1" applyAlignment="1" applyProtection="1">
      <alignment horizontal="center" vertical="center"/>
      <protection/>
    </xf>
    <xf numFmtId="0" fontId="19" fillId="0" borderId="20" xfId="0" applyFont="1" applyFill="1" applyBorder="1" applyAlignment="1" applyProtection="1">
      <alignment horizontal="center" vertical="center"/>
      <protection/>
    </xf>
    <xf numFmtId="182" fontId="20" fillId="0" borderId="18" xfId="0" applyNumberFormat="1" applyFont="1" applyFill="1" applyBorder="1" applyAlignment="1" applyProtection="1">
      <alignment horizontal="right" vertical="center"/>
      <protection locked="0"/>
    </xf>
    <xf numFmtId="182" fontId="20" fillId="0" borderId="20" xfId="0" applyNumberFormat="1" applyFont="1" applyFill="1" applyBorder="1" applyAlignment="1" applyProtection="1">
      <alignment horizontal="right" vertical="center"/>
      <protection locked="0"/>
    </xf>
    <xf numFmtId="0" fontId="19" fillId="0" borderId="18" xfId="0" applyFont="1" applyFill="1" applyBorder="1" applyAlignment="1" applyProtection="1">
      <alignment horizontal="distributed" vertical="center" indent="1"/>
      <protection/>
    </xf>
    <xf numFmtId="0" fontId="19" fillId="0" borderId="19" xfId="0" applyFont="1" applyFill="1" applyBorder="1" applyAlignment="1" applyProtection="1">
      <alignment horizontal="distributed" vertical="center" indent="1"/>
      <protection/>
    </xf>
    <xf numFmtId="0" fontId="19" fillId="0" borderId="20" xfId="0" applyFont="1" applyFill="1" applyBorder="1" applyAlignment="1" applyProtection="1">
      <alignment horizontal="distributed" vertical="center" indent="1"/>
      <protection/>
    </xf>
    <xf numFmtId="182" fontId="22" fillId="0" borderId="14" xfId="0" applyNumberFormat="1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50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00390625" defaultRowHeight="16.5"/>
  <cols>
    <col min="1" max="1" width="1.75390625" style="22" customWidth="1"/>
    <col min="2" max="2" width="20.875" style="22" customWidth="1"/>
    <col min="3" max="3" width="13.00390625" style="22" customWidth="1"/>
    <col min="4" max="4" width="8.50390625" style="22" customWidth="1"/>
    <col min="5" max="5" width="11.875" style="22" customWidth="1"/>
    <col min="6" max="6" width="8.50390625" style="22" bestFit="1" customWidth="1"/>
    <col min="7" max="7" width="12.75390625" style="22" bestFit="1" customWidth="1"/>
    <col min="8" max="8" width="8.50390625" style="22" customWidth="1"/>
    <col min="9" max="16384" width="9.00390625" style="22" customWidth="1"/>
  </cols>
  <sheetData>
    <row r="1" spans="1:8" ht="27" customHeight="1">
      <c r="A1" s="80" t="s">
        <v>46</v>
      </c>
      <c r="B1" s="80"/>
      <c r="C1" s="80"/>
      <c r="D1" s="80"/>
      <c r="E1" s="80"/>
      <c r="F1" s="80"/>
      <c r="G1" s="80"/>
      <c r="H1" s="80"/>
    </row>
    <row r="2" spans="2:8" ht="18" customHeight="1">
      <c r="B2" s="81"/>
      <c r="C2" s="81"/>
      <c r="D2" s="81"/>
      <c r="E2" s="81"/>
      <c r="F2" s="81"/>
      <c r="G2" s="81"/>
      <c r="H2" s="81"/>
    </row>
    <row r="3" spans="2:8" ht="20.25" thickBot="1">
      <c r="B3" s="1"/>
      <c r="C3" s="82" t="s">
        <v>69</v>
      </c>
      <c r="D3" s="82"/>
      <c r="E3" s="82"/>
      <c r="F3" s="82"/>
      <c r="G3" s="82"/>
      <c r="H3" s="82"/>
    </row>
    <row r="4" spans="1:8" ht="15" customHeight="1">
      <c r="A4" s="83" t="s">
        <v>3</v>
      </c>
      <c r="B4" s="84"/>
      <c r="C4" s="87" t="s">
        <v>26</v>
      </c>
      <c r="D4" s="87"/>
      <c r="E4" s="87" t="s">
        <v>5</v>
      </c>
      <c r="F4" s="87"/>
      <c r="G4" s="87" t="s">
        <v>40</v>
      </c>
      <c r="H4" s="88"/>
    </row>
    <row r="5" spans="1:8" ht="15" customHeight="1">
      <c r="A5" s="85"/>
      <c r="B5" s="86"/>
      <c r="C5" s="4" t="s">
        <v>17</v>
      </c>
      <c r="D5" s="5" t="s">
        <v>1</v>
      </c>
      <c r="E5" s="4" t="s">
        <v>17</v>
      </c>
      <c r="F5" s="5" t="s">
        <v>1</v>
      </c>
      <c r="G5" s="4" t="s">
        <v>17</v>
      </c>
      <c r="H5" s="2" t="s">
        <v>1</v>
      </c>
    </row>
    <row r="6" spans="1:8" ht="15" customHeight="1">
      <c r="A6" s="89" t="s">
        <v>28</v>
      </c>
      <c r="B6" s="90"/>
      <c r="C6" s="72">
        <f>C7+C8</f>
        <v>1448099000</v>
      </c>
      <c r="D6" s="6">
        <f aca="true" t="shared" si="0" ref="D6:D12">C6/$C$6*100</f>
        <v>100</v>
      </c>
      <c r="E6" s="72">
        <f>E7+E8</f>
        <v>990229352</v>
      </c>
      <c r="F6" s="6">
        <f aca="true" t="shared" si="1" ref="F6:F12">E6/$E$6*100</f>
        <v>100</v>
      </c>
      <c r="G6" s="72">
        <f>G7+G8</f>
        <v>-457869648</v>
      </c>
      <c r="H6" s="17">
        <f>IF(C6=0,0,ABS(G6/C6*100))</f>
        <v>31.61867027047184</v>
      </c>
    </row>
    <row r="7" spans="1:8" ht="15" customHeight="1">
      <c r="A7" s="7"/>
      <c r="B7" s="8" t="s">
        <v>30</v>
      </c>
      <c r="C7" s="73">
        <v>1438099000</v>
      </c>
      <c r="D7" s="10">
        <f>C7/$C$6*100</f>
        <v>99.30943947893066</v>
      </c>
      <c r="E7" s="75">
        <v>976012237</v>
      </c>
      <c r="F7" s="10">
        <f>E7/$E$6*100</f>
        <v>98.56426039368705</v>
      </c>
      <c r="G7" s="76">
        <f>E7-C7</f>
        <v>-462086763</v>
      </c>
      <c r="H7" s="13">
        <f aca="true" t="shared" si="2" ref="H7:H12">IF(C7=0,0,ABS(G7/C7*100))</f>
        <v>32.13177694998745</v>
      </c>
    </row>
    <row r="8" spans="1:8" ht="15" customHeight="1">
      <c r="A8" s="7"/>
      <c r="B8" s="8" t="s">
        <v>31</v>
      </c>
      <c r="C8" s="73">
        <v>10000000</v>
      </c>
      <c r="D8" s="10">
        <f>C8/$C$6*100</f>
        <v>0.6905605210693467</v>
      </c>
      <c r="E8" s="75">
        <v>14217115</v>
      </c>
      <c r="F8" s="10">
        <f>E8/$E$6*100</f>
        <v>1.4357396063129424</v>
      </c>
      <c r="G8" s="76">
        <f>E8-C8</f>
        <v>4217115</v>
      </c>
      <c r="H8" s="14">
        <f t="shared" si="2"/>
        <v>42.171150000000004</v>
      </c>
    </row>
    <row r="9" spans="1:8" ht="15" customHeight="1">
      <c r="A9" s="91" t="s">
        <v>29</v>
      </c>
      <c r="B9" s="92"/>
      <c r="C9" s="74">
        <f>C10+C11</f>
        <v>1444738000</v>
      </c>
      <c r="D9" s="16">
        <f t="shared" si="0"/>
        <v>99.7679026088686</v>
      </c>
      <c r="E9" s="74">
        <f>SUM(E10:E11)</f>
        <v>981735804</v>
      </c>
      <c r="F9" s="16">
        <f t="shared" si="1"/>
        <v>99.14226456902682</v>
      </c>
      <c r="G9" s="74">
        <f>SUM(G10:G11)</f>
        <v>-463002196</v>
      </c>
      <c r="H9" s="17">
        <f t="shared" si="2"/>
        <v>32.04748514955653</v>
      </c>
    </row>
    <row r="10" spans="1:8" ht="15" customHeight="1">
      <c r="A10" s="7"/>
      <c r="B10" s="8" t="s">
        <v>32</v>
      </c>
      <c r="C10" s="73">
        <v>1444738000</v>
      </c>
      <c r="D10" s="10">
        <f t="shared" si="0"/>
        <v>99.7679026088686</v>
      </c>
      <c r="E10" s="75">
        <v>962823502</v>
      </c>
      <c r="F10" s="10">
        <f t="shared" si="1"/>
        <v>97.23237349563033</v>
      </c>
      <c r="G10" s="76">
        <f>E10-C10</f>
        <v>-481914498</v>
      </c>
      <c r="H10" s="13">
        <f t="shared" si="2"/>
        <v>33.35653232627646</v>
      </c>
    </row>
    <row r="11" spans="1:8" ht="15" customHeight="1">
      <c r="A11" s="7"/>
      <c r="B11" s="8" t="s">
        <v>33</v>
      </c>
      <c r="C11" s="73">
        <v>0</v>
      </c>
      <c r="D11" s="10">
        <f t="shared" si="0"/>
        <v>0</v>
      </c>
      <c r="E11" s="75">
        <v>18912302</v>
      </c>
      <c r="F11" s="10">
        <f t="shared" si="1"/>
        <v>1.9098910733964993</v>
      </c>
      <c r="G11" s="76">
        <f>E11-C11</f>
        <v>18912302</v>
      </c>
      <c r="H11" s="13">
        <f t="shared" si="2"/>
        <v>0</v>
      </c>
    </row>
    <row r="12" spans="1:8" ht="15" customHeight="1">
      <c r="A12" s="91" t="s">
        <v>64</v>
      </c>
      <c r="B12" s="92"/>
      <c r="C12" s="74">
        <f>C6-C9</f>
        <v>3361000</v>
      </c>
      <c r="D12" s="16">
        <f t="shared" si="0"/>
        <v>0.23209739113140745</v>
      </c>
      <c r="E12" s="74">
        <f>E6-E9</f>
        <v>8493548</v>
      </c>
      <c r="F12" s="16">
        <f t="shared" si="1"/>
        <v>0.8577354309731672</v>
      </c>
      <c r="G12" s="74">
        <f>G6-G9</f>
        <v>5132548</v>
      </c>
      <c r="H12" s="17">
        <f t="shared" si="2"/>
        <v>152.70895566795596</v>
      </c>
    </row>
    <row r="13" spans="1:8" ht="15" customHeight="1">
      <c r="A13" s="91"/>
      <c r="B13" s="92"/>
      <c r="C13" s="15"/>
      <c r="D13" s="15"/>
      <c r="E13" s="15"/>
      <c r="F13" s="15"/>
      <c r="G13" s="18"/>
      <c r="H13" s="17"/>
    </row>
    <row r="14" spans="1:8" ht="15" customHeight="1">
      <c r="A14" s="7"/>
      <c r="B14" s="8"/>
      <c r="C14" s="9"/>
      <c r="D14" s="19"/>
      <c r="E14" s="11"/>
      <c r="F14" s="19"/>
      <c r="G14" s="12"/>
      <c r="H14" s="20"/>
    </row>
    <row r="15" spans="1:8" ht="15" customHeight="1">
      <c r="A15" s="7"/>
      <c r="B15" s="8"/>
      <c r="C15" s="9"/>
      <c r="D15" s="19"/>
      <c r="E15" s="11"/>
      <c r="F15" s="19"/>
      <c r="G15" s="12"/>
      <c r="H15" s="20"/>
    </row>
    <row r="16" spans="1:8" ht="15" customHeight="1">
      <c r="A16" s="7"/>
      <c r="B16" s="8"/>
      <c r="C16" s="9"/>
      <c r="D16" s="19"/>
      <c r="E16" s="11"/>
      <c r="F16" s="19"/>
      <c r="G16" s="12"/>
      <c r="H16" s="20"/>
    </row>
    <row r="17" spans="1:8" ht="15" customHeight="1">
      <c r="A17" s="7"/>
      <c r="B17" s="8"/>
      <c r="C17" s="9"/>
      <c r="D17" s="19"/>
      <c r="E17" s="11"/>
      <c r="F17" s="19"/>
      <c r="G17" s="12"/>
      <c r="H17" s="20"/>
    </row>
    <row r="18" spans="1:8" ht="15" customHeight="1">
      <c r="A18" s="7"/>
      <c r="B18" s="8"/>
      <c r="C18" s="9"/>
      <c r="D18" s="19"/>
      <c r="E18" s="11"/>
      <c r="F18" s="19"/>
      <c r="G18" s="12"/>
      <c r="H18" s="20"/>
    </row>
    <row r="19" spans="1:8" ht="15" customHeight="1">
      <c r="A19" s="7"/>
      <c r="B19" s="8"/>
      <c r="C19" s="9"/>
      <c r="D19" s="19"/>
      <c r="E19" s="11"/>
      <c r="F19" s="19"/>
      <c r="G19" s="12"/>
      <c r="H19" s="20"/>
    </row>
    <row r="20" spans="1:8" ht="15" customHeight="1">
      <c r="A20" s="7"/>
      <c r="B20" s="8"/>
      <c r="C20" s="9"/>
      <c r="D20" s="19"/>
      <c r="E20" s="11"/>
      <c r="F20" s="19"/>
      <c r="G20" s="12"/>
      <c r="H20" s="20"/>
    </row>
    <row r="21" spans="1:8" ht="15" customHeight="1">
      <c r="A21" s="7"/>
      <c r="B21" s="8"/>
      <c r="C21" s="9"/>
      <c r="D21" s="19"/>
      <c r="E21" s="11"/>
      <c r="F21" s="19"/>
      <c r="G21" s="12"/>
      <c r="H21" s="20"/>
    </row>
    <row r="22" spans="1:8" ht="15" customHeight="1">
      <c r="A22" s="7"/>
      <c r="B22" s="8"/>
      <c r="C22" s="9"/>
      <c r="D22" s="19"/>
      <c r="E22" s="11"/>
      <c r="F22" s="19"/>
      <c r="G22" s="12"/>
      <c r="H22" s="20"/>
    </row>
    <row r="23" spans="1:8" ht="15" customHeight="1">
      <c r="A23" s="7"/>
      <c r="B23" s="8"/>
      <c r="C23" s="9"/>
      <c r="D23" s="19"/>
      <c r="E23" s="11"/>
      <c r="F23" s="19"/>
      <c r="G23" s="12"/>
      <c r="H23" s="20"/>
    </row>
    <row r="24" spans="1:8" ht="15" customHeight="1">
      <c r="A24" s="7"/>
      <c r="B24" s="8"/>
      <c r="C24" s="9"/>
      <c r="D24" s="19">
        <v>0</v>
      </c>
      <c r="E24" s="11"/>
      <c r="F24" s="19">
        <v>0</v>
      </c>
      <c r="G24" s="12">
        <v>0</v>
      </c>
      <c r="H24" s="20"/>
    </row>
    <row r="25" spans="1:8" ht="15" customHeight="1" thickBot="1">
      <c r="A25" s="93"/>
      <c r="B25" s="94"/>
      <c r="C25" s="29"/>
      <c r="D25" s="29"/>
      <c r="E25" s="29"/>
      <c r="F25" s="29"/>
      <c r="G25" s="30"/>
      <c r="H25" s="31"/>
    </row>
    <row r="26" spans="2:8" ht="15" customHeight="1">
      <c r="B26" s="95"/>
      <c r="C26" s="95"/>
      <c r="D26" s="95"/>
      <c r="E26" s="95"/>
      <c r="F26" s="95"/>
      <c r="G26" s="95"/>
      <c r="H26" s="95"/>
    </row>
    <row r="27" ht="15" customHeight="1"/>
    <row r="28" ht="15" customHeight="1"/>
    <row r="29" spans="1:8" ht="27.75">
      <c r="A29" s="80" t="s">
        <v>45</v>
      </c>
      <c r="B29" s="80"/>
      <c r="C29" s="80"/>
      <c r="D29" s="80"/>
      <c r="E29" s="80"/>
      <c r="F29" s="80"/>
      <c r="G29" s="80"/>
      <c r="H29" s="80"/>
    </row>
    <row r="30" spans="2:8" ht="18" customHeight="1">
      <c r="B30" s="81"/>
      <c r="C30" s="81"/>
      <c r="D30" s="81"/>
      <c r="E30" s="81"/>
      <c r="F30" s="81"/>
      <c r="G30" s="81"/>
      <c r="H30" s="81"/>
    </row>
    <row r="31" spans="2:8" ht="19.5" customHeight="1" thickBot="1">
      <c r="B31" s="1"/>
      <c r="C31" s="82" t="s">
        <v>69</v>
      </c>
      <c r="D31" s="82"/>
      <c r="E31" s="82"/>
      <c r="F31" s="82"/>
      <c r="G31" s="82"/>
      <c r="H31" s="82"/>
    </row>
    <row r="32" spans="1:8" ht="15" customHeight="1">
      <c r="A32" s="83" t="s">
        <v>4</v>
      </c>
      <c r="B32" s="84"/>
      <c r="C32" s="87" t="s">
        <v>26</v>
      </c>
      <c r="D32" s="87"/>
      <c r="E32" s="87" t="s">
        <v>5</v>
      </c>
      <c r="F32" s="87"/>
      <c r="G32" s="87" t="s">
        <v>40</v>
      </c>
      <c r="H32" s="88"/>
    </row>
    <row r="33" spans="1:8" ht="15" customHeight="1">
      <c r="A33" s="85"/>
      <c r="B33" s="86"/>
      <c r="C33" s="4" t="s">
        <v>17</v>
      </c>
      <c r="D33" s="5" t="s">
        <v>1</v>
      </c>
      <c r="E33" s="4" t="s">
        <v>17</v>
      </c>
      <c r="F33" s="5" t="s">
        <v>1</v>
      </c>
      <c r="G33" s="4" t="s">
        <v>17</v>
      </c>
      <c r="H33" s="2" t="s">
        <v>1</v>
      </c>
    </row>
    <row r="34" spans="1:8" ht="15" customHeight="1">
      <c r="A34" s="89" t="s">
        <v>18</v>
      </c>
      <c r="B34" s="90"/>
      <c r="C34" s="72">
        <f>C35+C36</f>
        <v>898951000</v>
      </c>
      <c r="D34" s="6">
        <f>C34/$C$34*100</f>
        <v>100</v>
      </c>
      <c r="E34" s="72">
        <f>E35+E36+E37</f>
        <v>40173690</v>
      </c>
      <c r="F34" s="6">
        <f>E34/$E$34*100</f>
        <v>100</v>
      </c>
      <c r="G34" s="72">
        <f>G35+G36+G37</f>
        <v>-858777310</v>
      </c>
      <c r="H34" s="21">
        <f aca="true" t="shared" si="3" ref="H34:H43">IF(C34=0,0,ABS(G34/C34*100))</f>
        <v>95.53104785466616</v>
      </c>
    </row>
    <row r="35" spans="1:9" ht="15" customHeight="1">
      <c r="A35" s="23"/>
      <c r="B35" s="50" t="s">
        <v>19</v>
      </c>
      <c r="C35" s="77">
        <v>3361000</v>
      </c>
      <c r="D35" s="51">
        <f>C35/$C$34*100</f>
        <v>0.37388022261502574</v>
      </c>
      <c r="E35" s="78">
        <v>8493548</v>
      </c>
      <c r="F35" s="10">
        <f>E35/$E$34*100</f>
        <v>21.142065864499877</v>
      </c>
      <c r="G35" s="79">
        <f>E35-C35</f>
        <v>5132548</v>
      </c>
      <c r="H35" s="13">
        <f t="shared" si="3"/>
        <v>152.70895566795596</v>
      </c>
      <c r="I35" s="24"/>
    </row>
    <row r="36" spans="1:8" ht="15" customHeight="1">
      <c r="A36" s="23"/>
      <c r="B36" s="8" t="s">
        <v>20</v>
      </c>
      <c r="C36" s="77">
        <v>895590000</v>
      </c>
      <c r="D36" s="10">
        <f>C36/$C$34*100</f>
        <v>99.62611977738497</v>
      </c>
      <c r="E36" s="78">
        <v>321648845</v>
      </c>
      <c r="F36" s="10">
        <f>E36/$E$34*100</f>
        <v>800.6455095362163</v>
      </c>
      <c r="G36" s="79">
        <f>E36-C36</f>
        <v>-573941155</v>
      </c>
      <c r="H36" s="13">
        <f t="shared" si="3"/>
        <v>64.0852572047477</v>
      </c>
    </row>
    <row r="37" spans="1:8" ht="15" customHeight="1">
      <c r="A37" s="23"/>
      <c r="B37" s="8" t="s">
        <v>72</v>
      </c>
      <c r="C37" s="77"/>
      <c r="D37" s="10"/>
      <c r="E37" s="183">
        <v>-289968703</v>
      </c>
      <c r="F37" s="10">
        <f>E37/$E$34*100</f>
        <v>-721.7875754007163</v>
      </c>
      <c r="G37" s="79">
        <f>E37-C37</f>
        <v>-289968703</v>
      </c>
      <c r="H37" s="13">
        <f>IF(C37=0,0,ABS(G37/C37*100))</f>
        <v>0</v>
      </c>
    </row>
    <row r="38" spans="1:8" ht="15" customHeight="1">
      <c r="A38" s="38"/>
      <c r="B38" s="8" t="s">
        <v>73</v>
      </c>
      <c r="C38" s="39"/>
      <c r="D38" s="25"/>
      <c r="E38" s="26"/>
      <c r="F38" s="40"/>
      <c r="G38" s="36"/>
      <c r="H38" s="37"/>
    </row>
    <row r="39" spans="1:8" ht="15" customHeight="1">
      <c r="A39" s="91" t="s">
        <v>21</v>
      </c>
      <c r="B39" s="92"/>
      <c r="C39" s="74"/>
      <c r="D39" s="16"/>
      <c r="E39" s="74"/>
      <c r="F39" s="16"/>
      <c r="G39" s="74"/>
      <c r="H39" s="17"/>
    </row>
    <row r="40" spans="1:8" ht="15" customHeight="1">
      <c r="A40" s="91" t="s">
        <v>22</v>
      </c>
      <c r="B40" s="92"/>
      <c r="C40" s="74">
        <f>C34-C39</f>
        <v>898951000</v>
      </c>
      <c r="D40" s="16">
        <f>C40/$C$34*100</f>
        <v>100</v>
      </c>
      <c r="E40" s="74">
        <f>E34-E39</f>
        <v>40173690</v>
      </c>
      <c r="F40" s="16">
        <f>E40/$E$34*100</f>
        <v>100</v>
      </c>
      <c r="G40" s="74">
        <f>G34-G39</f>
        <v>-858777310</v>
      </c>
      <c r="H40" s="17">
        <f t="shared" si="3"/>
        <v>95.53104785466616</v>
      </c>
    </row>
    <row r="41" spans="1:8" ht="15" customHeight="1">
      <c r="A41" s="97" t="s">
        <v>23</v>
      </c>
      <c r="B41" s="98"/>
      <c r="C41" s="28">
        <f>C42</f>
        <v>0</v>
      </c>
      <c r="D41" s="27" t="e">
        <f>C41/$C$41*100</f>
        <v>#DIV/0!</v>
      </c>
      <c r="E41" s="28">
        <f>E42</f>
        <v>0</v>
      </c>
      <c r="F41" s="27" t="e">
        <f>E41/$E$41*100</f>
        <v>#DIV/0!</v>
      </c>
      <c r="G41" s="28">
        <f>E41-C41</f>
        <v>0</v>
      </c>
      <c r="H41" s="32">
        <f t="shared" si="3"/>
        <v>0</v>
      </c>
    </row>
    <row r="42" spans="1:8" ht="15" customHeight="1">
      <c r="A42" s="33"/>
      <c r="B42" s="34" t="s">
        <v>24</v>
      </c>
      <c r="C42" s="35"/>
      <c r="D42" s="25" t="e">
        <f>C42/$C$41*100</f>
        <v>#DIV/0!</v>
      </c>
      <c r="E42" s="35"/>
      <c r="F42" s="25" t="e">
        <f>E42/$E$42*100</f>
        <v>#DIV/0!</v>
      </c>
      <c r="G42" s="36">
        <f>E42-C42</f>
        <v>0</v>
      </c>
      <c r="H42" s="37">
        <f t="shared" si="3"/>
        <v>0</v>
      </c>
    </row>
    <row r="43" spans="1:8" ht="15" customHeight="1">
      <c r="A43" s="97" t="s">
        <v>25</v>
      </c>
      <c r="B43" s="98"/>
      <c r="C43" s="28" t="e">
        <f>#REF!</f>
        <v>#REF!</v>
      </c>
      <c r="D43" s="27" t="e">
        <f>C43/$C$43*100</f>
        <v>#REF!</v>
      </c>
      <c r="E43" s="28">
        <f>F43</f>
        <v>0</v>
      </c>
      <c r="F43" s="28"/>
      <c r="G43" s="28" t="e">
        <f>E43-C43</f>
        <v>#REF!</v>
      </c>
      <c r="H43" s="32" t="e">
        <f t="shared" si="3"/>
        <v>#REF!</v>
      </c>
    </row>
    <row r="44" spans="1:8" ht="15" customHeight="1">
      <c r="A44" s="41"/>
      <c r="B44" s="42"/>
      <c r="C44" s="35"/>
      <c r="D44" s="36"/>
      <c r="E44" s="35"/>
      <c r="F44" s="36"/>
      <c r="G44" s="36"/>
      <c r="H44" s="37"/>
    </row>
    <row r="45" spans="1:8" ht="15" customHeight="1">
      <c r="A45" s="41"/>
      <c r="B45" s="42"/>
      <c r="C45" s="35"/>
      <c r="D45" s="36"/>
      <c r="E45" s="35"/>
      <c r="F45" s="36"/>
      <c r="G45" s="36"/>
      <c r="H45" s="37"/>
    </row>
    <row r="46" spans="1:8" ht="15" customHeight="1">
      <c r="A46" s="41"/>
      <c r="B46" s="42"/>
      <c r="C46" s="35"/>
      <c r="D46" s="36"/>
      <c r="E46" s="35"/>
      <c r="F46" s="36"/>
      <c r="G46" s="36"/>
      <c r="H46" s="37"/>
    </row>
    <row r="47" spans="1:8" ht="15" customHeight="1">
      <c r="A47" s="41"/>
      <c r="B47" s="42"/>
      <c r="C47" s="35"/>
      <c r="D47" s="36"/>
      <c r="E47" s="35"/>
      <c r="F47" s="36"/>
      <c r="G47" s="36"/>
      <c r="H47" s="37"/>
    </row>
    <row r="48" spans="1:8" s="3" customFormat="1" ht="15" customHeight="1" thickBot="1">
      <c r="A48" s="43"/>
      <c r="B48" s="44"/>
      <c r="C48" s="45"/>
      <c r="D48" s="46"/>
      <c r="E48" s="47"/>
      <c r="F48" s="46"/>
      <c r="G48" s="48"/>
      <c r="H48" s="49"/>
    </row>
    <row r="49" spans="2:8" ht="15.75">
      <c r="B49" s="95"/>
      <c r="C49" s="95"/>
      <c r="D49" s="95"/>
      <c r="E49" s="95"/>
      <c r="F49" s="95"/>
      <c r="G49" s="95"/>
      <c r="H49" s="95"/>
    </row>
    <row r="50" spans="2:8" ht="15.75">
      <c r="B50" s="96"/>
      <c r="C50" s="96"/>
      <c r="D50" s="96"/>
      <c r="E50" s="96"/>
      <c r="F50" s="96"/>
      <c r="G50" s="96"/>
      <c r="H50" s="96"/>
    </row>
  </sheetData>
  <sheetProtection/>
  <mergeCells count="27">
    <mergeCell ref="B50:H50"/>
    <mergeCell ref="A34:B34"/>
    <mergeCell ref="A39:B39"/>
    <mergeCell ref="A40:B40"/>
    <mergeCell ref="A41:B41"/>
    <mergeCell ref="A43:B43"/>
    <mergeCell ref="B49:H49"/>
    <mergeCell ref="A29:H29"/>
    <mergeCell ref="B30:H30"/>
    <mergeCell ref="C31:H31"/>
    <mergeCell ref="A32:B33"/>
    <mergeCell ref="C32:D32"/>
    <mergeCell ref="E32:F32"/>
    <mergeCell ref="G32:H32"/>
    <mergeCell ref="A6:B6"/>
    <mergeCell ref="A9:B9"/>
    <mergeCell ref="A12:B12"/>
    <mergeCell ref="A13:B13"/>
    <mergeCell ref="A25:B25"/>
    <mergeCell ref="B26:H26"/>
    <mergeCell ref="A1:H1"/>
    <mergeCell ref="B2:H2"/>
    <mergeCell ref="C3:H3"/>
    <mergeCell ref="A4:B5"/>
    <mergeCell ref="C4:D4"/>
    <mergeCell ref="E4:F4"/>
    <mergeCell ref="G4:H4"/>
  </mergeCells>
  <dataValidations count="1">
    <dataValidation type="decimal" operator="greaterThanOrEqual" allowBlank="1" showInputMessage="1" showErrorMessage="1" sqref="C6:C11 G9 G6 D6:D12 E6:E11 F6:F12 C13:F24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L50"/>
  <sheetViews>
    <sheetView view="pageBreakPreview" zoomScaleSheetLayoutView="100" zoomScalePageLayoutView="0" workbookViewId="0" topLeftCell="A1">
      <selection activeCell="I43" sqref="I43:J43"/>
    </sheetView>
  </sheetViews>
  <sheetFormatPr defaultColWidth="9.00390625" defaultRowHeight="16.5"/>
  <cols>
    <col min="1" max="1" width="1.75390625" style="52" customWidth="1"/>
    <col min="2" max="2" width="17.00390625" style="52" customWidth="1"/>
    <col min="3" max="3" width="11.25390625" style="52" customWidth="1"/>
    <col min="4" max="4" width="4.25390625" style="52" customWidth="1"/>
    <col min="5" max="5" width="11.375" style="52" customWidth="1"/>
    <col min="6" max="6" width="4.50390625" style="52" customWidth="1"/>
    <col min="7" max="7" width="11.375" style="52" customWidth="1"/>
    <col min="8" max="8" width="1.00390625" style="52" customWidth="1"/>
    <col min="9" max="9" width="13.25390625" style="52" customWidth="1"/>
    <col min="10" max="10" width="1.75390625" style="52" customWidth="1"/>
    <col min="11" max="11" width="9.25390625" style="52" customWidth="1"/>
    <col min="12" max="12" width="13.00390625" style="52" customWidth="1"/>
    <col min="13" max="16384" width="9.00390625" style="52" customWidth="1"/>
  </cols>
  <sheetData>
    <row r="1" spans="2:11" ht="27" customHeight="1">
      <c r="B1" s="99" t="s">
        <v>44</v>
      </c>
      <c r="C1" s="99"/>
      <c r="D1" s="99"/>
      <c r="E1" s="99"/>
      <c r="F1" s="99"/>
      <c r="G1" s="99"/>
      <c r="H1" s="99"/>
      <c r="I1" s="99"/>
      <c r="J1" s="99"/>
      <c r="K1" s="99"/>
    </row>
    <row r="2" spans="2:11" ht="18" customHeight="1"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2:11" ht="18.75" customHeight="1" thickBot="1">
      <c r="B3" s="53"/>
      <c r="C3" s="101" t="s">
        <v>67</v>
      </c>
      <c r="D3" s="102"/>
      <c r="E3" s="102"/>
      <c r="F3" s="102"/>
      <c r="G3" s="102"/>
      <c r="H3" s="102"/>
      <c r="I3" s="103" t="s">
        <v>0</v>
      </c>
      <c r="J3" s="103"/>
      <c r="K3" s="103"/>
    </row>
    <row r="4" spans="1:11" ht="15" customHeight="1">
      <c r="A4" s="104" t="s">
        <v>4</v>
      </c>
      <c r="B4" s="104"/>
      <c r="C4" s="105"/>
      <c r="D4" s="108" t="s">
        <v>27</v>
      </c>
      <c r="E4" s="105"/>
      <c r="F4" s="108" t="s">
        <v>6</v>
      </c>
      <c r="G4" s="105"/>
      <c r="H4" s="110" t="s">
        <v>41</v>
      </c>
      <c r="I4" s="111"/>
      <c r="J4" s="111"/>
      <c r="K4" s="111"/>
    </row>
    <row r="5" spans="1:11" ht="15" customHeight="1">
      <c r="A5" s="106"/>
      <c r="B5" s="106"/>
      <c r="C5" s="107"/>
      <c r="D5" s="109"/>
      <c r="E5" s="107"/>
      <c r="F5" s="109"/>
      <c r="G5" s="107"/>
      <c r="H5" s="112" t="s">
        <v>71</v>
      </c>
      <c r="I5" s="113"/>
      <c r="J5" s="114" t="s">
        <v>1</v>
      </c>
      <c r="K5" s="115"/>
    </row>
    <row r="6" spans="1:11" ht="15" customHeight="1">
      <c r="A6" s="116" t="s">
        <v>7</v>
      </c>
      <c r="B6" s="116"/>
      <c r="C6" s="117"/>
      <c r="D6" s="118"/>
      <c r="E6" s="119"/>
      <c r="F6" s="118"/>
      <c r="G6" s="119"/>
      <c r="H6" s="118"/>
      <c r="I6" s="119"/>
      <c r="J6" s="120"/>
      <c r="K6" s="121"/>
    </row>
    <row r="7" spans="1:11" ht="15" customHeight="1">
      <c r="A7" s="54"/>
      <c r="B7" s="122" t="s">
        <v>38</v>
      </c>
      <c r="C7" s="123"/>
      <c r="D7" s="124">
        <v>3361000</v>
      </c>
      <c r="E7" s="125"/>
      <c r="F7" s="124">
        <v>8493548</v>
      </c>
      <c r="G7" s="125"/>
      <c r="H7" s="126">
        <f>F7-D7</f>
        <v>5132548</v>
      </c>
      <c r="I7" s="127"/>
      <c r="J7" s="128">
        <f aca="true" t="shared" si="0" ref="J7:J13">IF(D7=0,0,ABS(H7/D7*100))</f>
        <v>152.70895566795596</v>
      </c>
      <c r="K7" s="129">
        <f aca="true" t="shared" si="1" ref="K7:K13">IF(F7=0,0,ABS(J7/F7*100))</f>
        <v>0.0017979406917810548</v>
      </c>
    </row>
    <row r="8" spans="1:11" ht="15" customHeight="1">
      <c r="A8" s="54"/>
      <c r="B8" s="55" t="s">
        <v>37</v>
      </c>
      <c r="C8" s="56"/>
      <c r="D8" s="124">
        <v>-1000000</v>
      </c>
      <c r="E8" s="125"/>
      <c r="F8" s="124">
        <v>-2557737</v>
      </c>
      <c r="G8" s="125"/>
      <c r="H8" s="126">
        <f>F8-D8</f>
        <v>-1557737</v>
      </c>
      <c r="I8" s="127"/>
      <c r="J8" s="128">
        <f t="shared" si="0"/>
        <v>155.7737</v>
      </c>
      <c r="K8" s="129">
        <f t="shared" si="1"/>
        <v>0.006090293880879856</v>
      </c>
    </row>
    <row r="9" spans="1:11" ht="15" customHeight="1">
      <c r="A9" s="54"/>
      <c r="B9" s="55" t="s">
        <v>39</v>
      </c>
      <c r="C9" s="56"/>
      <c r="D9" s="124">
        <f>D7+D8</f>
        <v>2361000</v>
      </c>
      <c r="E9" s="125"/>
      <c r="F9" s="124">
        <f>F7+F8</f>
        <v>5935811</v>
      </c>
      <c r="G9" s="130"/>
      <c r="H9" s="126">
        <f>F9-D9</f>
        <v>3574811</v>
      </c>
      <c r="I9" s="127"/>
      <c r="J9" s="128">
        <f t="shared" si="0"/>
        <v>151.4108852181279</v>
      </c>
      <c r="K9" s="129">
        <f t="shared" si="1"/>
        <v>0.0025508036765006146</v>
      </c>
    </row>
    <row r="10" spans="1:11" ht="15" customHeight="1">
      <c r="A10" s="54"/>
      <c r="B10" s="122" t="s">
        <v>8</v>
      </c>
      <c r="C10" s="123"/>
      <c r="D10" s="124"/>
      <c r="E10" s="125"/>
      <c r="F10" s="124">
        <f>-126214803</f>
        <v>-126214803</v>
      </c>
      <c r="G10" s="125"/>
      <c r="H10" s="126">
        <f>F10-D10</f>
        <v>-126214803</v>
      </c>
      <c r="I10" s="127"/>
      <c r="J10" s="128">
        <f t="shared" si="0"/>
        <v>0</v>
      </c>
      <c r="K10" s="129">
        <f t="shared" si="1"/>
        <v>0</v>
      </c>
    </row>
    <row r="11" spans="1:11" ht="15" customHeight="1">
      <c r="A11" s="54"/>
      <c r="B11" s="55" t="s">
        <v>65</v>
      </c>
      <c r="C11" s="56"/>
      <c r="D11" s="124">
        <f>D9+D10</f>
        <v>2361000</v>
      </c>
      <c r="E11" s="125"/>
      <c r="F11" s="124">
        <f>F9+F10</f>
        <v>-120278992</v>
      </c>
      <c r="G11" s="130"/>
      <c r="H11" s="124">
        <f>H9+H10</f>
        <v>-122639992</v>
      </c>
      <c r="I11" s="130"/>
      <c r="J11" s="128">
        <f t="shared" si="0"/>
        <v>5194.408809826345</v>
      </c>
      <c r="K11" s="129">
        <f t="shared" si="1"/>
        <v>0.004318633473272162</v>
      </c>
    </row>
    <row r="12" spans="1:11" ht="15" customHeight="1">
      <c r="A12" s="54"/>
      <c r="B12" s="55" t="s">
        <v>47</v>
      </c>
      <c r="C12" s="56"/>
      <c r="D12" s="124">
        <v>1000000</v>
      </c>
      <c r="E12" s="125"/>
      <c r="F12" s="124">
        <v>2692563</v>
      </c>
      <c r="G12" s="125"/>
      <c r="H12" s="124">
        <f>F12-D12</f>
        <v>1692563</v>
      </c>
      <c r="I12" s="130"/>
      <c r="J12" s="128">
        <f t="shared" si="0"/>
        <v>169.2563</v>
      </c>
      <c r="K12" s="129">
        <f t="shared" si="1"/>
        <v>0.006286066472725059</v>
      </c>
    </row>
    <row r="13" spans="1:11" ht="15" customHeight="1">
      <c r="A13" s="54"/>
      <c r="B13" s="54" t="s">
        <v>61</v>
      </c>
      <c r="C13" s="58"/>
      <c r="D13" s="131">
        <f>SUM(D11:E12)</f>
        <v>3361000</v>
      </c>
      <c r="E13" s="132"/>
      <c r="F13" s="131">
        <f>SUM(F11:G12)</f>
        <v>-117586429</v>
      </c>
      <c r="G13" s="132"/>
      <c r="H13" s="131">
        <f>SUM(H11:I12)</f>
        <v>-120947429</v>
      </c>
      <c r="I13" s="132"/>
      <c r="J13" s="133">
        <f t="shared" si="0"/>
        <v>3598.554864623624</v>
      </c>
      <c r="K13" s="134">
        <f t="shared" si="1"/>
        <v>0.003060348796393523</v>
      </c>
    </row>
    <row r="14" spans="1:11" ht="15" customHeight="1">
      <c r="A14" s="135" t="s">
        <v>48</v>
      </c>
      <c r="B14" s="135"/>
      <c r="C14" s="136"/>
      <c r="D14" s="131"/>
      <c r="E14" s="132"/>
      <c r="F14" s="131"/>
      <c r="G14" s="132"/>
      <c r="H14" s="131"/>
      <c r="I14" s="132"/>
      <c r="J14" s="128"/>
      <c r="K14" s="129"/>
    </row>
    <row r="15" spans="1:11" ht="15" customHeight="1">
      <c r="A15" s="54"/>
      <c r="B15" s="137" t="s">
        <v>49</v>
      </c>
      <c r="C15" s="138"/>
      <c r="D15" s="124"/>
      <c r="E15" s="125"/>
      <c r="F15" s="124">
        <v>146947</v>
      </c>
      <c r="G15" s="125"/>
      <c r="H15" s="126">
        <f>F15-D15</f>
        <v>146947</v>
      </c>
      <c r="I15" s="127"/>
      <c r="J15" s="128">
        <f>IF(D15=0,0,ABS(H15/D15*100))</f>
        <v>0</v>
      </c>
      <c r="K15" s="129">
        <f>IF(F15=0,0,ABS(J15/F15*100))</f>
        <v>0</v>
      </c>
    </row>
    <row r="16" spans="1:11" ht="15" customHeight="1">
      <c r="A16" s="54"/>
      <c r="B16" s="137" t="s">
        <v>50</v>
      </c>
      <c r="C16" s="138"/>
      <c r="D16" s="124"/>
      <c r="E16" s="125"/>
      <c r="F16" s="124">
        <v>9155314</v>
      </c>
      <c r="G16" s="130"/>
      <c r="H16" s="126">
        <f>F16-D16</f>
        <v>9155314</v>
      </c>
      <c r="I16" s="127"/>
      <c r="J16" s="128">
        <f>IF(D16=0,0,ABS(H16/D16*100))</f>
        <v>0</v>
      </c>
      <c r="K16" s="129">
        <f>IF(F16=0,0,ABS(J16/F16*100))</f>
        <v>0</v>
      </c>
    </row>
    <row r="17" spans="1:11" ht="15" customHeight="1">
      <c r="A17" s="54"/>
      <c r="B17" s="137" t="s">
        <v>51</v>
      </c>
      <c r="C17" s="138"/>
      <c r="D17" s="124">
        <v>-108590000</v>
      </c>
      <c r="E17" s="125"/>
      <c r="F17" s="124">
        <v>-744221049</v>
      </c>
      <c r="G17" s="125"/>
      <c r="H17" s="126">
        <f>F17-D17</f>
        <v>-635631049</v>
      </c>
      <c r="I17" s="127"/>
      <c r="J17" s="128">
        <f>IF(D17=0,0,ABS(H17/D17*100))</f>
        <v>585.3495248181232</v>
      </c>
      <c r="K17" s="129">
        <f>IF(F17=0,0,ABS(J17/F17*100))</f>
        <v>7.865264300232432E-05</v>
      </c>
    </row>
    <row r="18" spans="1:11" ht="15" customHeight="1">
      <c r="A18" s="54"/>
      <c r="B18" s="137" t="s">
        <v>52</v>
      </c>
      <c r="C18" s="138"/>
      <c r="D18" s="124">
        <v>-3150000</v>
      </c>
      <c r="E18" s="125"/>
      <c r="F18" s="126">
        <v>-5613927</v>
      </c>
      <c r="G18" s="127"/>
      <c r="H18" s="126">
        <f>F18-D18</f>
        <v>-2463927</v>
      </c>
      <c r="I18" s="127"/>
      <c r="J18" s="128">
        <f>IF(D18=0,0,ABS(H18/D18*100))</f>
        <v>78.21990476190476</v>
      </c>
      <c r="K18" s="129">
        <f>IF(F18=0,0,ABS(J18/F18*100))</f>
        <v>0.0013933188793139768</v>
      </c>
    </row>
    <row r="19" spans="1:11" ht="15" customHeight="1">
      <c r="A19" s="54"/>
      <c r="B19" s="54" t="s">
        <v>63</v>
      </c>
      <c r="C19" s="58"/>
      <c r="D19" s="131">
        <f>SUM(D15:E18)</f>
        <v>-111740000</v>
      </c>
      <c r="E19" s="132"/>
      <c r="F19" s="131">
        <f>SUM(F15:G18)</f>
        <v>-740532715</v>
      </c>
      <c r="G19" s="132"/>
      <c r="H19" s="131">
        <f>F19-D19</f>
        <v>-628792715</v>
      </c>
      <c r="I19" s="132"/>
      <c r="J19" s="133">
        <f>IF(D19=0,0,ABS(H19/D19*100))</f>
        <v>562.7284007517451</v>
      </c>
      <c r="K19" s="134">
        <f>IF(F19=0,0,ABS(J19/F19*100))</f>
        <v>7.598967464276646E-05</v>
      </c>
    </row>
    <row r="20" spans="1:11" ht="15" customHeight="1">
      <c r="A20" s="135" t="s">
        <v>53</v>
      </c>
      <c r="B20" s="135"/>
      <c r="C20" s="136"/>
      <c r="D20" s="124"/>
      <c r="E20" s="125"/>
      <c r="F20" s="124"/>
      <c r="G20" s="125"/>
      <c r="H20" s="126"/>
      <c r="I20" s="127"/>
      <c r="J20" s="128"/>
      <c r="K20" s="129"/>
    </row>
    <row r="21" spans="1:11" ht="15" customHeight="1">
      <c r="A21" s="54"/>
      <c r="B21" s="139" t="s">
        <v>66</v>
      </c>
      <c r="C21" s="140"/>
      <c r="D21" s="124">
        <v>111740000</v>
      </c>
      <c r="E21" s="125"/>
      <c r="F21" s="126">
        <v>101312877</v>
      </c>
      <c r="G21" s="141"/>
      <c r="H21" s="126">
        <f>F21-D21</f>
        <v>-10427123</v>
      </c>
      <c r="I21" s="141"/>
      <c r="J21" s="142">
        <f>IF(D21=0,0,ABS(H21/D21*100))</f>
        <v>9.331593878646858</v>
      </c>
      <c r="K21" s="143"/>
    </row>
    <row r="22" spans="1:11" ht="15" customHeight="1">
      <c r="A22" s="54"/>
      <c r="B22" s="54" t="s">
        <v>62</v>
      </c>
      <c r="C22" s="58"/>
      <c r="D22" s="144">
        <f>SUM(D21:E21)</f>
        <v>111740000</v>
      </c>
      <c r="E22" s="145"/>
      <c r="F22" s="144">
        <f>SUM(F21:G21)</f>
        <v>101312877</v>
      </c>
      <c r="G22" s="145"/>
      <c r="H22" s="144">
        <f>SUM(H21:I21)</f>
        <v>-10427123</v>
      </c>
      <c r="I22" s="145"/>
      <c r="J22" s="133">
        <f>IF(D22=0,0,ABS(H22/D22*100))</f>
        <v>9.331593878646858</v>
      </c>
      <c r="K22" s="134">
        <f>IF(F22=0,0,ABS(J22/F22*100))</f>
        <v>9.210669122195453E-06</v>
      </c>
    </row>
    <row r="23" spans="1:11" ht="15" customHeight="1">
      <c r="A23" s="135" t="s">
        <v>54</v>
      </c>
      <c r="B23" s="135"/>
      <c r="C23" s="136"/>
      <c r="D23" s="131">
        <f>D13+D19+D22</f>
        <v>3361000</v>
      </c>
      <c r="E23" s="132"/>
      <c r="F23" s="131">
        <f>F13+F19+F22</f>
        <v>-756806267</v>
      </c>
      <c r="G23" s="132"/>
      <c r="H23" s="131">
        <f>H13+H19+H22</f>
        <v>-760167267</v>
      </c>
      <c r="I23" s="132"/>
      <c r="J23" s="133">
        <f>IF(D23=0,0,ABS(H23/D23*100))</f>
        <v>22617.29446593276</v>
      </c>
      <c r="K23" s="134">
        <f>IF(F23=0,0,ABS(J23/F23*100))</f>
        <v>0.002988518389995409</v>
      </c>
    </row>
    <row r="24" spans="1:11" ht="15" customHeight="1">
      <c r="A24" s="135" t="s">
        <v>55</v>
      </c>
      <c r="B24" s="135"/>
      <c r="C24" s="136"/>
      <c r="D24" s="144">
        <v>907127000</v>
      </c>
      <c r="E24" s="145"/>
      <c r="F24" s="144">
        <v>1176860606</v>
      </c>
      <c r="G24" s="145"/>
      <c r="H24" s="131">
        <f>F24-D24</f>
        <v>269733606</v>
      </c>
      <c r="I24" s="132"/>
      <c r="J24" s="133">
        <f>IF(D24=0,0,ABS(H24/D24*100))</f>
        <v>29.73493303583732</v>
      </c>
      <c r="K24" s="134">
        <f>IF(F24=0,0,ABS(J24/F24*100))</f>
        <v>2.526631691488305E-06</v>
      </c>
    </row>
    <row r="25" spans="1:11" ht="15" customHeight="1" thickBot="1">
      <c r="A25" s="146" t="s">
        <v>56</v>
      </c>
      <c r="B25" s="146"/>
      <c r="C25" s="147"/>
      <c r="D25" s="148">
        <f>D23+D24</f>
        <v>910488000</v>
      </c>
      <c r="E25" s="149"/>
      <c r="F25" s="148">
        <f>F23+F24</f>
        <v>420054339</v>
      </c>
      <c r="G25" s="149"/>
      <c r="H25" s="148">
        <f>H23+H24</f>
        <v>-490433661</v>
      </c>
      <c r="I25" s="149"/>
      <c r="J25" s="150">
        <f>IF(D25=0,0,ABS(H25/D25*100))</f>
        <v>53.86492309618578</v>
      </c>
      <c r="K25" s="151">
        <f>IF(F25=0,0,ABS(J25/F25*100))</f>
        <v>1.282332262640567E-05</v>
      </c>
    </row>
    <row r="26" spans="1:11" ht="15" customHeight="1">
      <c r="A26" s="152"/>
      <c r="B26" s="152"/>
      <c r="C26" s="152"/>
      <c r="D26" s="152"/>
      <c r="E26" s="152"/>
      <c r="F26" s="152"/>
      <c r="G26" s="152"/>
      <c r="H26" s="152"/>
      <c r="I26" s="152"/>
      <c r="J26" s="152"/>
      <c r="K26" s="152"/>
    </row>
    <row r="27" ht="15" customHeight="1"/>
    <row r="28" ht="15" customHeight="1"/>
    <row r="29" ht="15" customHeight="1"/>
    <row r="30" ht="15" customHeight="1"/>
    <row r="31" spans="2:11" ht="27.75" customHeight="1">
      <c r="B31" s="99" t="s">
        <v>57</v>
      </c>
      <c r="C31" s="99"/>
      <c r="D31" s="99"/>
      <c r="E31" s="99"/>
      <c r="F31" s="99"/>
      <c r="G31" s="99"/>
      <c r="H31" s="99"/>
      <c r="I31" s="99"/>
      <c r="J31" s="99"/>
      <c r="K31" s="99"/>
    </row>
    <row r="32" spans="2:11" ht="18" customHeight="1"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3:11" ht="19.5" customHeight="1" thickBot="1">
      <c r="C33" s="153" t="s">
        <v>68</v>
      </c>
      <c r="D33" s="153"/>
      <c r="E33" s="153"/>
      <c r="F33" s="153"/>
      <c r="G33" s="153"/>
      <c r="H33" s="153"/>
      <c r="I33" s="103" t="s">
        <v>0</v>
      </c>
      <c r="J33" s="103"/>
      <c r="K33" s="103"/>
    </row>
    <row r="34" spans="1:11" ht="30" customHeight="1">
      <c r="A34" s="154" t="s">
        <v>58</v>
      </c>
      <c r="B34" s="155"/>
      <c r="C34" s="156" t="s">
        <v>59</v>
      </c>
      <c r="D34" s="155"/>
      <c r="E34" s="61" t="s">
        <v>9</v>
      </c>
      <c r="F34" s="157" t="s">
        <v>10</v>
      </c>
      <c r="G34" s="158"/>
      <c r="H34" s="159"/>
      <c r="I34" s="156" t="s">
        <v>2</v>
      </c>
      <c r="J34" s="155"/>
      <c r="K34" s="61" t="s">
        <v>9</v>
      </c>
    </row>
    <row r="35" spans="1:11" ht="15" customHeight="1">
      <c r="A35" s="162" t="s">
        <v>11</v>
      </c>
      <c r="B35" s="163"/>
      <c r="C35" s="164">
        <f>SUM(C36:D46)</f>
        <v>6648832323</v>
      </c>
      <c r="D35" s="165"/>
      <c r="E35" s="59">
        <f aca="true" t="shared" si="2" ref="E35:E40">IF(C$35&gt;0,(C35/C$35)*100,0)</f>
        <v>100</v>
      </c>
      <c r="F35" s="166" t="s">
        <v>42</v>
      </c>
      <c r="G35" s="162"/>
      <c r="H35" s="167"/>
      <c r="I35" s="118">
        <f>SUM(I36:J40)</f>
        <v>6608658633</v>
      </c>
      <c r="J35" s="119"/>
      <c r="K35" s="59">
        <f>IF(I$47&gt;0,(I35/I$47)*100,0)</f>
        <v>99.39577826528985</v>
      </c>
    </row>
    <row r="36" spans="1:11" ht="15" customHeight="1">
      <c r="A36" s="160" t="s">
        <v>12</v>
      </c>
      <c r="B36" s="161"/>
      <c r="C36" s="124">
        <v>446616247</v>
      </c>
      <c r="D36" s="125"/>
      <c r="E36" s="57">
        <f t="shared" si="2"/>
        <v>6.717213268486873</v>
      </c>
      <c r="F36" s="168" t="s">
        <v>13</v>
      </c>
      <c r="G36" s="169"/>
      <c r="H36" s="170"/>
      <c r="I36" s="124">
        <v>184382344</v>
      </c>
      <c r="J36" s="125"/>
      <c r="K36" s="57">
        <f>IF(I$47&gt;0,(I36/I$47)*100,0)</f>
        <v>2.7731537665971007</v>
      </c>
    </row>
    <row r="37" spans="1:11" ht="15" customHeight="1">
      <c r="A37" s="160" t="s">
        <v>36</v>
      </c>
      <c r="B37" s="161"/>
      <c r="C37" s="124">
        <v>2084212752</v>
      </c>
      <c r="D37" s="125"/>
      <c r="E37" s="57">
        <f>IF(C$35&gt;0,(C37/C$35)*100,0)</f>
        <v>31.347049387757586</v>
      </c>
      <c r="F37" s="168" t="s">
        <v>35</v>
      </c>
      <c r="G37" s="169"/>
      <c r="H37" s="170"/>
      <c r="I37" s="124">
        <v>6424276289</v>
      </c>
      <c r="J37" s="125"/>
      <c r="K37" s="57">
        <f>IF(I$47&gt;0,(I37/I$47)*100,0)</f>
        <v>96.62262449869274</v>
      </c>
    </row>
    <row r="38" spans="1:11" ht="15" customHeight="1">
      <c r="A38" s="160" t="s">
        <v>34</v>
      </c>
      <c r="B38" s="161"/>
      <c r="C38" s="124">
        <v>8375233</v>
      </c>
      <c r="D38" s="125"/>
      <c r="E38" s="57">
        <f t="shared" si="2"/>
        <v>0.1259654717269368</v>
      </c>
      <c r="F38" s="57"/>
      <c r="G38" s="160"/>
      <c r="H38" s="161"/>
      <c r="I38" s="124"/>
      <c r="J38" s="125"/>
      <c r="K38" s="57"/>
    </row>
    <row r="39" spans="1:11" ht="15" customHeight="1">
      <c r="A39" s="160" t="s">
        <v>14</v>
      </c>
      <c r="B39" s="161"/>
      <c r="C39" s="124">
        <v>4109628091</v>
      </c>
      <c r="D39" s="125"/>
      <c r="E39" s="57">
        <f>IF(C$35&gt;0,(C39/C$35)*100,0)</f>
        <v>61.809771872028605</v>
      </c>
      <c r="F39" s="57"/>
      <c r="G39" s="160"/>
      <c r="H39" s="161"/>
      <c r="I39" s="124"/>
      <c r="J39" s="125"/>
      <c r="K39" s="57"/>
    </row>
    <row r="40" spans="1:11" ht="15" customHeight="1">
      <c r="A40" s="160"/>
      <c r="B40" s="161"/>
      <c r="C40" s="69"/>
      <c r="D40" s="71"/>
      <c r="E40" s="57">
        <f t="shared" si="2"/>
        <v>0</v>
      </c>
      <c r="F40" s="57"/>
      <c r="G40" s="62"/>
      <c r="H40" s="63"/>
      <c r="I40" s="69"/>
      <c r="J40" s="71"/>
      <c r="K40" s="57"/>
    </row>
    <row r="41" spans="1:11" ht="15" customHeight="1">
      <c r="A41" s="62"/>
      <c r="B41" s="63"/>
      <c r="C41" s="69"/>
      <c r="D41" s="70"/>
      <c r="E41" s="57"/>
      <c r="F41" s="57"/>
      <c r="G41" s="62"/>
      <c r="H41" s="63"/>
      <c r="I41" s="69"/>
      <c r="J41" s="71"/>
      <c r="K41" s="57"/>
    </row>
    <row r="42" spans="1:11" ht="15" customHeight="1">
      <c r="A42" s="160"/>
      <c r="B42" s="161"/>
      <c r="C42" s="69"/>
      <c r="D42" s="71"/>
      <c r="E42" s="59">
        <f>IF(C$35&gt;0,(C42/C$35)*100,0)</f>
        <v>0</v>
      </c>
      <c r="F42" s="171" t="s">
        <v>15</v>
      </c>
      <c r="G42" s="172"/>
      <c r="H42" s="173"/>
      <c r="I42" s="144">
        <f>SUM(I43:I46)</f>
        <v>40173690</v>
      </c>
      <c r="J42" s="145"/>
      <c r="K42" s="59">
        <f>IF(I$47&gt;0,(I42/I$47)*100,0)</f>
        <v>0.6042217347101536</v>
      </c>
    </row>
    <row r="43" spans="1:11" ht="15" customHeight="1">
      <c r="A43" s="160"/>
      <c r="B43" s="161"/>
      <c r="C43" s="69"/>
      <c r="D43" s="71"/>
      <c r="E43" s="57">
        <f>IF(C$35&gt;0,(C43/C$35)*100,0)</f>
        <v>0</v>
      </c>
      <c r="F43" s="168" t="s">
        <v>43</v>
      </c>
      <c r="G43" s="169"/>
      <c r="H43" s="170"/>
      <c r="I43" s="124">
        <v>40173690</v>
      </c>
      <c r="J43" s="125"/>
      <c r="K43" s="57">
        <f>IF(I$47&gt;0,(I43/I$47)*100,0)</f>
        <v>0.6042217347101536</v>
      </c>
    </row>
    <row r="44" spans="1:11" ht="15" customHeight="1">
      <c r="A44" s="62"/>
      <c r="B44" s="63"/>
      <c r="C44" s="69"/>
      <c r="D44" s="71"/>
      <c r="E44" s="57"/>
      <c r="F44" s="64"/>
      <c r="G44" s="65"/>
      <c r="H44" s="66"/>
      <c r="I44" s="69"/>
      <c r="J44" s="70"/>
      <c r="K44" s="57"/>
    </row>
    <row r="45" spans="1:11" ht="15" customHeight="1">
      <c r="A45" s="62"/>
      <c r="B45" s="63"/>
      <c r="C45" s="69"/>
      <c r="D45" s="71"/>
      <c r="E45" s="57"/>
      <c r="F45" s="57"/>
      <c r="G45" s="62"/>
      <c r="H45" s="63"/>
      <c r="I45" s="69"/>
      <c r="J45" s="70"/>
      <c r="K45" s="57"/>
    </row>
    <row r="46" spans="1:11" ht="15" customHeight="1">
      <c r="A46" s="62"/>
      <c r="B46" s="63"/>
      <c r="C46" s="69"/>
      <c r="D46" s="71"/>
      <c r="E46" s="57"/>
      <c r="F46" s="57"/>
      <c r="G46" s="160"/>
      <c r="H46" s="161"/>
      <c r="I46" s="124"/>
      <c r="J46" s="125"/>
      <c r="K46" s="57">
        <f>IF(I$47&gt;0,(I46/I$47)*100,0)</f>
        <v>0</v>
      </c>
    </row>
    <row r="47" spans="1:12" ht="15" customHeight="1" thickBot="1">
      <c r="A47" s="176" t="s">
        <v>16</v>
      </c>
      <c r="B47" s="177"/>
      <c r="C47" s="178">
        <f>SUM(C36:D46)</f>
        <v>6648832323</v>
      </c>
      <c r="D47" s="179"/>
      <c r="E47" s="60">
        <f>IF(C$35&gt;0,(C47/C$35)*100,0)</f>
        <v>100</v>
      </c>
      <c r="F47" s="180" t="s">
        <v>60</v>
      </c>
      <c r="G47" s="181"/>
      <c r="H47" s="182"/>
      <c r="I47" s="148">
        <f>I35+I42</f>
        <v>6648832323</v>
      </c>
      <c r="J47" s="149"/>
      <c r="K47" s="60">
        <f>IF(I$47&gt;0,(I47/I$47)*100,0)</f>
        <v>100</v>
      </c>
      <c r="L47" s="67"/>
    </row>
    <row r="48" spans="1:11" s="68" customFormat="1" ht="15" customHeight="1">
      <c r="A48" s="174" t="s">
        <v>70</v>
      </c>
      <c r="B48" s="158"/>
      <c r="C48" s="158"/>
      <c r="D48" s="158"/>
      <c r="E48" s="158"/>
      <c r="F48" s="158"/>
      <c r="G48" s="158"/>
      <c r="H48" s="158"/>
      <c r="I48" s="158"/>
      <c r="J48" s="158"/>
      <c r="K48" s="158"/>
    </row>
    <row r="49" spans="2:11" ht="16.5" customHeight="1">
      <c r="B49" s="175"/>
      <c r="C49" s="175"/>
      <c r="D49" s="175"/>
      <c r="E49" s="175"/>
      <c r="F49" s="175"/>
      <c r="G49" s="175"/>
      <c r="H49" s="175"/>
      <c r="I49" s="175"/>
      <c r="J49" s="175"/>
      <c r="K49" s="175"/>
    </row>
    <row r="50" spans="2:11" ht="16.5" customHeight="1">
      <c r="B50" s="175"/>
      <c r="C50" s="175"/>
      <c r="D50" s="175"/>
      <c r="E50" s="175"/>
      <c r="F50" s="175"/>
      <c r="G50" s="175"/>
      <c r="H50" s="175"/>
      <c r="I50" s="175"/>
      <c r="J50" s="175"/>
      <c r="K50" s="175"/>
    </row>
  </sheetData>
  <sheetProtection/>
  <mergeCells count="148">
    <mergeCell ref="A48:K48"/>
    <mergeCell ref="B49:K49"/>
    <mergeCell ref="B50:K50"/>
    <mergeCell ref="G46:H46"/>
    <mergeCell ref="I46:J46"/>
    <mergeCell ref="A47:B47"/>
    <mergeCell ref="C47:D47"/>
    <mergeCell ref="F47:H47"/>
    <mergeCell ref="I47:J47"/>
    <mergeCell ref="A42:B42"/>
    <mergeCell ref="F42:H42"/>
    <mergeCell ref="I42:J42"/>
    <mergeCell ref="A43:B43"/>
    <mergeCell ref="F43:H43"/>
    <mergeCell ref="I43:J43"/>
    <mergeCell ref="A39:B39"/>
    <mergeCell ref="C39:D39"/>
    <mergeCell ref="G39:H39"/>
    <mergeCell ref="I39:J39"/>
    <mergeCell ref="A40:B40"/>
    <mergeCell ref="A37:B37"/>
    <mergeCell ref="C37:D37"/>
    <mergeCell ref="F37:H37"/>
    <mergeCell ref="I37:J37"/>
    <mergeCell ref="A38:B38"/>
    <mergeCell ref="C38:D38"/>
    <mergeCell ref="G38:H38"/>
    <mergeCell ref="I38:J38"/>
    <mergeCell ref="A35:B35"/>
    <mergeCell ref="C35:D35"/>
    <mergeCell ref="F35:H35"/>
    <mergeCell ref="I35:J35"/>
    <mergeCell ref="A36:B36"/>
    <mergeCell ref="C36:D36"/>
    <mergeCell ref="F36:H36"/>
    <mergeCell ref="I36:J36"/>
    <mergeCell ref="A26:K26"/>
    <mergeCell ref="B31:K31"/>
    <mergeCell ref="B32:K32"/>
    <mergeCell ref="C33:H33"/>
    <mergeCell ref="I33:K33"/>
    <mergeCell ref="A34:B34"/>
    <mergeCell ref="C34:D34"/>
    <mergeCell ref="F34:H34"/>
    <mergeCell ref="I34:J34"/>
    <mergeCell ref="A24:C24"/>
    <mergeCell ref="D24:E24"/>
    <mergeCell ref="F24:G24"/>
    <mergeCell ref="H24:I24"/>
    <mergeCell ref="J24:K24"/>
    <mergeCell ref="A25:C25"/>
    <mergeCell ref="D25:E25"/>
    <mergeCell ref="F25:G25"/>
    <mergeCell ref="H25:I25"/>
    <mergeCell ref="J25:K25"/>
    <mergeCell ref="D22:E22"/>
    <mergeCell ref="F22:G22"/>
    <mergeCell ref="H22:I22"/>
    <mergeCell ref="J22:K22"/>
    <mergeCell ref="A23:C23"/>
    <mergeCell ref="D23:E23"/>
    <mergeCell ref="F23:G23"/>
    <mergeCell ref="H23:I23"/>
    <mergeCell ref="J23:K23"/>
    <mergeCell ref="A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B18:C18"/>
    <mergeCell ref="D18:E18"/>
    <mergeCell ref="F18:G18"/>
    <mergeCell ref="H18:I18"/>
    <mergeCell ref="J18:K18"/>
    <mergeCell ref="D19:E19"/>
    <mergeCell ref="F19:G19"/>
    <mergeCell ref="H19:I19"/>
    <mergeCell ref="J19:K19"/>
    <mergeCell ref="B16:C16"/>
    <mergeCell ref="D16:E16"/>
    <mergeCell ref="F16:G16"/>
    <mergeCell ref="H16:I16"/>
    <mergeCell ref="J16:K16"/>
    <mergeCell ref="B17:C17"/>
    <mergeCell ref="D17:E17"/>
    <mergeCell ref="F17:G17"/>
    <mergeCell ref="H17:I17"/>
    <mergeCell ref="J17:K17"/>
    <mergeCell ref="A14:C14"/>
    <mergeCell ref="D14:E14"/>
    <mergeCell ref="F14:G14"/>
    <mergeCell ref="H14:I14"/>
    <mergeCell ref="J14:K14"/>
    <mergeCell ref="B15:C15"/>
    <mergeCell ref="D15:E15"/>
    <mergeCell ref="F15:G15"/>
    <mergeCell ref="H15:I15"/>
    <mergeCell ref="J15:K15"/>
    <mergeCell ref="D12:E12"/>
    <mergeCell ref="F12:G12"/>
    <mergeCell ref="H12:I12"/>
    <mergeCell ref="J12:K12"/>
    <mergeCell ref="D13:E13"/>
    <mergeCell ref="F13:G13"/>
    <mergeCell ref="H13:I13"/>
    <mergeCell ref="J13:K13"/>
    <mergeCell ref="B10:C10"/>
    <mergeCell ref="D10:E10"/>
    <mergeCell ref="F10:G10"/>
    <mergeCell ref="H10:I10"/>
    <mergeCell ref="J10:K10"/>
    <mergeCell ref="D11:E11"/>
    <mergeCell ref="F11:G11"/>
    <mergeCell ref="H11:I11"/>
    <mergeCell ref="J11:K11"/>
    <mergeCell ref="D8:E8"/>
    <mergeCell ref="F8:G8"/>
    <mergeCell ref="H8:I8"/>
    <mergeCell ref="J8:K8"/>
    <mergeCell ref="D9:E9"/>
    <mergeCell ref="F9:G9"/>
    <mergeCell ref="H9:I9"/>
    <mergeCell ref="J9:K9"/>
    <mergeCell ref="A6:C6"/>
    <mergeCell ref="D6:E6"/>
    <mergeCell ref="F6:G6"/>
    <mergeCell ref="H6:I6"/>
    <mergeCell ref="J6:K6"/>
    <mergeCell ref="B7:C7"/>
    <mergeCell ref="D7:E7"/>
    <mergeCell ref="F7:G7"/>
    <mergeCell ref="H7:I7"/>
    <mergeCell ref="J7:K7"/>
    <mergeCell ref="B1:K1"/>
    <mergeCell ref="B2:K2"/>
    <mergeCell ref="C3:H3"/>
    <mergeCell ref="I3:K3"/>
    <mergeCell ref="A4:C5"/>
    <mergeCell ref="D4:E5"/>
    <mergeCell ref="F4:G5"/>
    <mergeCell ref="H4:K4"/>
    <mergeCell ref="H5:I5"/>
    <mergeCell ref="J5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王清香</dc:creator>
  <cp:keywords/>
  <dc:description/>
  <cp:lastModifiedBy>林聖偉</cp:lastModifiedBy>
  <cp:lastPrinted>2021-04-07T07:51:24Z</cp:lastPrinted>
  <dcterms:created xsi:type="dcterms:W3CDTF">2011-04-19T02:39:36Z</dcterms:created>
  <dcterms:modified xsi:type="dcterms:W3CDTF">2021-04-07T07:57:26Z</dcterms:modified>
  <cp:category/>
  <cp:version/>
  <cp:contentType/>
  <cp:contentStatus/>
</cp:coreProperties>
</file>