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<sst xmlns="http://schemas.openxmlformats.org/spreadsheetml/2006/main" count="88" uniqueCount="84">
  <si>
    <t xml:space="preserve">    化學肥料補助計畫</t>
  </si>
  <si>
    <t xml:space="preserve">    產銷調節緊急處理計畫</t>
  </si>
  <si>
    <t xml:space="preserve">    農業科技創業投資計畫</t>
  </si>
  <si>
    <t xml:space="preserve">    豬隻死亡保險業務計畫</t>
  </si>
  <si>
    <t xml:space="preserve">    改善遠洋漁業管理計畫    </t>
  </si>
  <si>
    <t xml:space="preserve">    農業天然災害救助計畫</t>
  </si>
  <si>
    <t xml:space="preserve">    漁業發展補助計畫</t>
  </si>
  <si>
    <t xml:space="preserve">    漁業用油補貼計畫</t>
  </si>
  <si>
    <t>加強水產品技術研發與改進計畫</t>
  </si>
  <si>
    <t>補助海洋及養殖漁產品之實物操    作計畫</t>
  </si>
  <si>
    <t xml:space="preserve">    進口損害救助及穩價計畫</t>
  </si>
  <si>
    <t xml:space="preserve">    水旱田利用調整後續計畫</t>
  </si>
  <si>
    <t xml:space="preserve">    一般行政管理計畫</t>
  </si>
  <si>
    <r>
      <t>農</t>
    </r>
    <r>
      <rPr>
        <b/>
        <sz val="20"/>
        <color indexed="12"/>
        <rFont val="細明體"/>
        <family val="3"/>
      </rPr>
      <t>業</t>
    </r>
    <r>
      <rPr>
        <b/>
        <sz val="20"/>
        <color indexed="12"/>
        <rFont val="細明體"/>
        <family val="3"/>
      </rPr>
      <t>特</t>
    </r>
    <r>
      <rPr>
        <b/>
        <sz val="20"/>
        <color indexed="12"/>
        <rFont val="細明體"/>
        <family val="3"/>
      </rPr>
      <t>別</t>
    </r>
    <r>
      <rPr>
        <b/>
        <sz val="20"/>
        <color indexed="12"/>
        <rFont val="細明體"/>
        <family val="3"/>
      </rPr>
      <t>收</t>
    </r>
    <r>
      <rPr>
        <b/>
        <sz val="20"/>
        <color indexed="12"/>
        <rFont val="細明體"/>
        <family val="3"/>
      </rPr>
      <t>入</t>
    </r>
    <r>
      <rPr>
        <b/>
        <sz val="20"/>
        <color indexed="12"/>
        <rFont val="細明體"/>
        <family val="3"/>
      </rPr>
      <t>基</t>
    </r>
    <r>
      <rPr>
        <b/>
        <sz val="20"/>
        <color indexed="12"/>
        <rFont val="細明體"/>
        <family val="3"/>
      </rPr>
      <t>金</t>
    </r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</si>
  <si>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</si>
  <si>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</si>
  <si>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</si>
  <si>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</si>
  <si>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</si>
  <si>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</si>
  <si>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</si>
  <si>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</si>
  <si>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</si>
  <si>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</si>
  <si>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</si>
  <si>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</si>
  <si>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</si>
  <si>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</si>
  <si>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</si>
  <si>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</si>
  <si>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</si>
  <si>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</si>
  <si>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    農業研究、實驗、技術改進計畫</t>
  </si>
  <si>
    <t xml:space="preserve">    農業貸款利息差額補貼計畫</t>
  </si>
  <si>
    <t xml:space="preserve">    糧政業務計畫</t>
  </si>
  <si>
    <t>農漁民子女就學獎助學金補助計    畫</t>
  </si>
  <si>
    <t>補助農民繳交農田水利會會費計    畫</t>
  </si>
  <si>
    <t xml:space="preserve">    家禽屠宰衛生檢查實施計畫</t>
  </si>
  <si>
    <t xml:space="preserve">    家禽流行性感冒防疫計畫</t>
  </si>
  <si>
    <t xml:space="preserve">    入侵紅火蟻全面防除計畫</t>
  </si>
  <si>
    <t xml:space="preserve">    全民造林計畫</t>
  </si>
  <si>
    <t>森林遊樂及森林鐵路經營管理計     畫</t>
  </si>
  <si>
    <t xml:space="preserve">    造林貸款計畫</t>
  </si>
  <si>
    <t>產業調整或防範措施計畫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</si>
  <si>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</si>
  <si>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</si>
  <si>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</si>
  <si>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</si>
  <si>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</si>
  <si>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農業特別收入基金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</si>
  <si>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</si>
  <si>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</si>
  <si>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</si>
  <si>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</si>
  <si>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</si>
  <si>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</si>
  <si>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</si>
  <si>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</si>
  <si>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</si>
  <si>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</si>
  <si>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</si>
  <si>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</si>
  <si>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</si>
  <si>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</si>
  <si>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</si>
  <si>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</si>
  <si>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</si>
  <si>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</si>
  <si>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</si>
  <si>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</si>
  <si>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</si>
  <si>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</si>
  <si>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</si>
  <si>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</si>
  <si>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</si>
  <si>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</si>
  <si>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</si>
  <si>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</si>
  <si>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</si>
  <si>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</si>
  <si>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</si>
  <si>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</si>
  <si>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</si>
  <si>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4,681,293,663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</si>
</sst>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u val="single"/>
      <sz val="16"/>
      <name val="標楷體"/>
      <family val="4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17" fillId="2" borderId="4" xfId="20" applyFont="1" applyFill="1" applyBorder="1" applyAlignment="1" applyProtection="1">
      <alignment horizontal="left" vertical="center" wrapText="1"/>
      <protection locked="0"/>
    </xf>
    <xf numFmtId="0" fontId="17" fillId="2" borderId="4" xfId="20" applyFont="1" applyFill="1" applyBorder="1" applyAlignment="1" applyProtection="1">
      <alignment horizontal="left" vertical="center"/>
      <protection locked="0"/>
    </xf>
    <xf numFmtId="0" fontId="19" fillId="2" borderId="4" xfId="20" applyFont="1" applyFill="1" applyBorder="1" applyAlignment="1" applyProtection="1">
      <alignment horizontal="justify" vertical="center" wrapText="1"/>
      <protection locked="0"/>
    </xf>
    <xf numFmtId="0" fontId="17" fillId="2" borderId="4" xfId="20" applyFont="1" applyFill="1" applyBorder="1" applyAlignment="1" applyProtection="1">
      <alignment horizontal="left" vertical="center" wrapText="1" indent="1"/>
      <protection locked="0"/>
    </xf>
    <xf numFmtId="0" fontId="17" fillId="2" borderId="4" xfId="20" applyFont="1" applyFill="1" applyBorder="1" applyAlignment="1" applyProtection="1">
      <alignment vertical="center"/>
      <protection locked="0"/>
    </xf>
    <xf numFmtId="0" fontId="17" fillId="0" borderId="4" xfId="20" applyFont="1" applyBorder="1" applyAlignment="1" applyProtection="1">
      <alignment horizontal="left" vertical="center" wrapText="1"/>
      <protection locked="0"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0" fontId="17" fillId="2" borderId="4" xfId="20" applyFont="1" applyFill="1" applyBorder="1" applyAlignment="1" applyProtection="1">
      <alignment horizontal="justify" vertical="center" wrapText="1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7" fillId="0" borderId="4" xfId="20" applyFont="1" applyBorder="1" applyAlignment="1" applyProtection="1">
      <alignment horizontal="justify" vertical="center" wrapText="1"/>
      <protection locked="0"/>
    </xf>
    <xf numFmtId="0" fontId="17" fillId="0" borderId="4" xfId="20" applyFont="1" applyBorder="1" applyAlignment="1" applyProtection="1">
      <alignment horizontal="left" vertical="center"/>
      <protection locked="0"/>
    </xf>
    <xf numFmtId="0" fontId="17" fillId="0" borderId="4" xfId="20" applyFont="1" applyBorder="1" applyAlignment="1" applyProtection="1">
      <alignment horizontal="left" vertical="center" indent="1"/>
      <protection locked="0"/>
    </xf>
    <xf numFmtId="0" fontId="17" fillId="2" borderId="4" xfId="20" applyFont="1" applyFill="1" applyBorder="1" applyAlignment="1" applyProtection="1">
      <alignment vertical="center" wrapText="1"/>
      <protection locked="0"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0" fontId="15" fillId="0" borderId="5" xfId="20" applyFont="1" applyBorder="1" applyAlignment="1" applyProtection="1">
      <alignment vertical="center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7" fontId="16" fillId="0" borderId="5" xfId="20" applyNumberFormat="1" applyFont="1" applyBorder="1" applyAlignment="1" applyProtection="1">
      <alignment vertical="center"/>
      <protection/>
    </xf>
    <xf numFmtId="178" fontId="16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22" fillId="0" borderId="9" xfId="19" applyFont="1" applyBorder="1" applyAlignment="1" applyProtection="1">
      <alignment horizontal="center" vertical="center"/>
      <protection/>
    </xf>
    <xf numFmtId="0" fontId="22" fillId="0" borderId="10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3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1" xfId="19" applyNumberFormat="1" applyFont="1" applyBorder="1" applyAlignment="1" applyProtection="1">
      <alignment vertical="center"/>
      <protection/>
    </xf>
    <xf numFmtId="0" fontId="23" fillId="0" borderId="11" xfId="19" applyFont="1" applyBorder="1" applyAlignment="1" applyProtection="1">
      <alignment horizontal="left" vertical="center" indent="1"/>
      <protection/>
    </xf>
    <xf numFmtId="176" fontId="16" fillId="0" borderId="12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176" fontId="16" fillId="0" borderId="13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horizontal="left" vertical="center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13" xfId="19" applyNumberFormat="1" applyFont="1" applyBorder="1" applyAlignment="1" applyProtection="1">
      <alignment vertical="center"/>
      <protection/>
    </xf>
    <xf numFmtId="0" fontId="17" fillId="0" borderId="13" xfId="19" applyFont="1" applyBorder="1" applyAlignment="1" applyProtection="1">
      <alignment horizontal="distributed" vertical="center" indent="1"/>
      <protection/>
    </xf>
    <xf numFmtId="176" fontId="18" fillId="0" borderId="14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3" fillId="0" borderId="13" xfId="19" applyFont="1" applyBorder="1" applyAlignment="1" applyProtection="1">
      <alignment horizontal="left" vertical="center" indent="1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13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3" fillId="0" borderId="5" xfId="19" applyFont="1" applyBorder="1" applyAlignment="1" applyProtection="1">
      <alignment horizontal="distributed" vertical="center" indent="1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distributed" vertical="center" indent="1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0" fontId="17" fillId="0" borderId="16" xfId="19" applyFont="1" applyBorder="1" applyAlignment="1" applyProtection="1">
      <alignment vertical="center"/>
      <protection/>
    </xf>
    <xf numFmtId="189" fontId="18" fillId="0" borderId="16" xfId="19" applyNumberFormat="1" applyFont="1" applyBorder="1" applyAlignment="1" applyProtection="1">
      <alignment vertical="center"/>
      <protection locked="0"/>
    </xf>
    <xf numFmtId="189" fontId="0" fillId="0" borderId="16" xfId="19" applyNumberFormat="1" applyBorder="1" applyAlignment="1" applyProtection="1">
      <alignment vertical="center"/>
      <protection locked="0"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0" fillId="0" borderId="16" xfId="20" applyBorder="1" applyAlignment="1" applyProtection="1">
      <alignment vertical="center" wrapText="1"/>
      <protection/>
    </xf>
    <xf numFmtId="0" fontId="0" fillId="0" borderId="16" xfId="20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E50"/>
  <sheetViews>
    <sheetView tabSelected="1" workbookViewId="0" topLeftCell="A1">
      <pane xSplit="1" ySplit="6" topLeftCell="B7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1" sqref="A1:E1"/>
    </sheetView>
  </sheetViews>
  <sheetFormatPr defaultColWidth="9.00390625" defaultRowHeight="16.5"/>
  <cols>
    <col min="1" max="1" width="29.00390625" style="37" customWidth="1"/>
    <col min="2" max="2" width="17.125" style="37" customWidth="1"/>
    <col min="3" max="3" width="16.25390625" style="37" customWidth="1"/>
    <col min="4" max="4" width="17.125" style="37" customWidth="1"/>
    <col min="5" max="5" width="9.375" style="37" customWidth="1"/>
    <col min="6" max="16384" width="9.00390625" style="37" customWidth="1"/>
  </cols>
  <sheetData>
    <row r="1" spans="1:5" s="1" customFormat="1" ht="27.75" customHeight="1">
      <c r="A1" s="85" t="s">
        <v>13</v>
      </c>
      <c r="B1" s="53"/>
      <c r="C1" s="53"/>
      <c r="D1" s="53"/>
      <c r="E1" s="53"/>
    </row>
    <row r="2" spans="1:5" s="2" customFormat="1" ht="27.75" customHeight="1">
      <c r="A2" s="26" t="s">
        <v>14</v>
      </c>
      <c r="B2" s="26"/>
      <c r="C2" s="26"/>
      <c r="D2" s="26"/>
      <c r="E2" s="26"/>
    </row>
    <row r="3" spans="1:5" s="1" customFormat="1" ht="10.5" customHeight="1">
      <c r="A3" s="84"/>
      <c r="B3" s="84"/>
      <c r="C3" s="84"/>
      <c r="D3" s="84"/>
      <c r="E3" s="84"/>
    </row>
    <row r="4" spans="1:5" s="1" customFormat="1" ht="18" customHeight="1" thickBot="1">
      <c r="A4" s="3"/>
      <c r="B4" s="3" t="s">
        <v>15</v>
      </c>
      <c r="C4" s="3"/>
      <c r="D4" s="3"/>
      <c r="E4" s="4" t="s">
        <v>16</v>
      </c>
    </row>
    <row r="5" spans="1:5" s="1" customFormat="1" ht="16.5">
      <c r="A5" s="86" t="s">
        <v>17</v>
      </c>
      <c r="B5" s="80" t="s">
        <v>18</v>
      </c>
      <c r="C5" s="80" t="s">
        <v>19</v>
      </c>
      <c r="D5" s="80" t="s">
        <v>20</v>
      </c>
      <c r="E5" s="81"/>
    </row>
    <row r="6" spans="1:5" s="1" customFormat="1" ht="16.5">
      <c r="A6" s="87"/>
      <c r="B6" s="88"/>
      <c r="C6" s="88"/>
      <c r="D6" s="5" t="s">
        <v>21</v>
      </c>
      <c r="E6" s="6" t="s">
        <v>22</v>
      </c>
    </row>
    <row r="7" spans="1:5" s="11" customFormat="1" ht="20.25" customHeight="1">
      <c r="A7" s="7" t="s">
        <v>23</v>
      </c>
      <c r="B7" s="8">
        <f>SUM(B8:B14)</f>
        <v>12399896345</v>
      </c>
      <c r="C7" s="8">
        <f>SUM(C8:C14)</f>
        <v>10712280800</v>
      </c>
      <c r="D7" s="9">
        <f aca="true" t="shared" si="0" ref="D7:D47">B7-C7</f>
        <v>1687615545</v>
      </c>
      <c r="E7" s="10">
        <f aca="true" t="shared" si="1" ref="E7:E47">IF(C7=0,0,(D7/C7)*100)</f>
        <v>15.75</v>
      </c>
    </row>
    <row r="8" spans="1:5" s="16" customFormat="1" ht="13.5" customHeight="1">
      <c r="A8" s="12" t="s">
        <v>24</v>
      </c>
      <c r="B8" s="13">
        <v>3293318</v>
      </c>
      <c r="C8" s="13">
        <v>170000</v>
      </c>
      <c r="D8" s="14">
        <f t="shared" si="0"/>
        <v>3123318</v>
      </c>
      <c r="E8" s="15">
        <f t="shared" si="1"/>
        <v>1837.25</v>
      </c>
    </row>
    <row r="9" spans="1:5" s="16" customFormat="1" ht="13.5" customHeight="1">
      <c r="A9" s="12" t="s">
        <v>25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26</v>
      </c>
      <c r="B10" s="13">
        <v>203397003</v>
      </c>
      <c r="C10" s="13">
        <v>218481300</v>
      </c>
      <c r="D10" s="14">
        <f t="shared" si="0"/>
        <v>-15084297</v>
      </c>
      <c r="E10" s="15">
        <f t="shared" si="1"/>
        <v>-6.9</v>
      </c>
    </row>
    <row r="11" spans="1:5" s="16" customFormat="1" ht="13.5" customHeight="1">
      <c r="A11" s="12" t="s">
        <v>27</v>
      </c>
      <c r="B11" s="13">
        <v>3941693298</v>
      </c>
      <c r="C11" s="13">
        <v>2350541000</v>
      </c>
      <c r="D11" s="14">
        <f t="shared" si="0"/>
        <v>1591152298</v>
      </c>
      <c r="E11" s="15">
        <f t="shared" si="1"/>
        <v>67.69</v>
      </c>
    </row>
    <row r="12" spans="1:5" s="16" customFormat="1" ht="13.5" customHeight="1">
      <c r="A12" s="12" t="s">
        <v>28</v>
      </c>
      <c r="B12" s="13">
        <v>525134549</v>
      </c>
      <c r="C12" s="13">
        <v>426252500</v>
      </c>
      <c r="D12" s="14">
        <f t="shared" si="0"/>
        <v>98882049</v>
      </c>
      <c r="E12" s="15">
        <f t="shared" si="1"/>
        <v>23.2</v>
      </c>
    </row>
    <row r="13" spans="1:5" s="16" customFormat="1" ht="13.5" customHeight="1">
      <c r="A13" s="12" t="s">
        <v>29</v>
      </c>
      <c r="B13" s="13">
        <v>7291980000</v>
      </c>
      <c r="C13" s="13">
        <v>7691980000</v>
      </c>
      <c r="D13" s="14">
        <f t="shared" si="0"/>
        <v>-400000000</v>
      </c>
      <c r="E13" s="15">
        <f t="shared" si="1"/>
        <v>-5.2</v>
      </c>
    </row>
    <row r="14" spans="1:5" s="16" customFormat="1" ht="13.5" customHeight="1">
      <c r="A14" s="12" t="s">
        <v>30</v>
      </c>
      <c r="B14" s="13">
        <v>434398177</v>
      </c>
      <c r="C14" s="13">
        <v>24856000</v>
      </c>
      <c r="D14" s="14">
        <f t="shared" si="0"/>
        <v>409542177</v>
      </c>
      <c r="E14" s="15">
        <f t="shared" si="1"/>
        <v>1647.66</v>
      </c>
    </row>
    <row r="15" spans="1:5" s="11" customFormat="1" ht="20.25" customHeight="1">
      <c r="A15" s="17" t="s">
        <v>31</v>
      </c>
      <c r="B15" s="8">
        <f>SUM(B16:B46)</f>
        <v>14659676347.34</v>
      </c>
      <c r="C15" s="8">
        <f>SUM(C16:C45)</f>
        <v>16015902524</v>
      </c>
      <c r="D15" s="9">
        <f t="shared" si="0"/>
        <v>-1356226176.66</v>
      </c>
      <c r="E15" s="10">
        <f t="shared" si="1"/>
        <v>-8.47</v>
      </c>
    </row>
    <row r="16" spans="1:5" s="16" customFormat="1" ht="13.5" customHeight="1">
      <c r="A16" s="18" t="s">
        <v>32</v>
      </c>
      <c r="B16" s="13">
        <v>5295170</v>
      </c>
      <c r="C16" s="13">
        <v>9008000</v>
      </c>
      <c r="D16" s="14">
        <f t="shared" si="0"/>
        <v>-3712830</v>
      </c>
      <c r="E16" s="15">
        <f t="shared" si="1"/>
        <v>-41.22</v>
      </c>
    </row>
    <row r="17" spans="1:5" s="16" customFormat="1" ht="13.5" customHeight="1">
      <c r="A17" s="19" t="s">
        <v>33</v>
      </c>
      <c r="B17" s="13">
        <v>1653972340</v>
      </c>
      <c r="C17" s="13">
        <v>1660000000</v>
      </c>
      <c r="D17" s="14">
        <f t="shared" si="0"/>
        <v>-6027660</v>
      </c>
      <c r="E17" s="15">
        <f t="shared" si="1"/>
        <v>-0.36</v>
      </c>
    </row>
    <row r="18" spans="1:5" s="16" customFormat="1" ht="13.5" customHeight="1">
      <c r="A18" s="19" t="s">
        <v>34</v>
      </c>
      <c r="B18" s="13">
        <v>5398033022.34</v>
      </c>
      <c r="C18" s="13">
        <v>5487763000</v>
      </c>
      <c r="D18" s="14">
        <f t="shared" si="0"/>
        <v>-89729977.66</v>
      </c>
      <c r="E18" s="15">
        <f t="shared" si="1"/>
        <v>-1.64</v>
      </c>
    </row>
    <row r="19" spans="1:5" s="16" customFormat="1" ht="13.5" customHeight="1">
      <c r="A19" s="20" t="s">
        <v>0</v>
      </c>
      <c r="B19" s="13">
        <v>1698172217</v>
      </c>
      <c r="C19" s="13">
        <v>297861000</v>
      </c>
      <c r="D19" s="14">
        <f t="shared" si="0"/>
        <v>1400311217</v>
      </c>
      <c r="E19" s="15">
        <f t="shared" si="1"/>
        <v>470.12</v>
      </c>
    </row>
    <row r="20" spans="1:5" s="16" customFormat="1" ht="13.5" customHeight="1">
      <c r="A20" s="20" t="s">
        <v>1</v>
      </c>
      <c r="B20" s="13">
        <v>184692964</v>
      </c>
      <c r="C20" s="13">
        <v>100000000</v>
      </c>
      <c r="D20" s="14">
        <f t="shared" si="0"/>
        <v>84692964</v>
      </c>
      <c r="E20" s="15">
        <f t="shared" si="1"/>
        <v>84.69</v>
      </c>
    </row>
    <row r="21" spans="1:5" s="16" customFormat="1" ht="27" customHeight="1">
      <c r="A21" s="21" t="s">
        <v>35</v>
      </c>
      <c r="B21" s="13">
        <v>965152000</v>
      </c>
      <c r="C21" s="13">
        <v>1031566000</v>
      </c>
      <c r="D21" s="14">
        <f t="shared" si="0"/>
        <v>-66414000</v>
      </c>
      <c r="E21" s="15">
        <f t="shared" si="1"/>
        <v>-6.44</v>
      </c>
    </row>
    <row r="22" spans="1:5" s="16" customFormat="1" ht="27" customHeight="1">
      <c r="A22" s="21" t="s">
        <v>36</v>
      </c>
      <c r="B22" s="13">
        <v>1114309000</v>
      </c>
      <c r="C22" s="13">
        <v>1114309000</v>
      </c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0" t="s">
        <v>2</v>
      </c>
      <c r="B23" s="13">
        <v>0</v>
      </c>
      <c r="C23" s="13">
        <v>400000000</v>
      </c>
      <c r="D23" s="14">
        <f t="shared" si="0"/>
        <v>-400000000</v>
      </c>
      <c r="E23" s="15">
        <f t="shared" si="1"/>
        <v>-100</v>
      </c>
    </row>
    <row r="24" spans="1:5" s="16" customFormat="1" ht="13.5" customHeight="1">
      <c r="A24" s="20" t="s">
        <v>3</v>
      </c>
      <c r="B24" s="13">
        <v>126290000</v>
      </c>
      <c r="C24" s="13">
        <v>106000000</v>
      </c>
      <c r="D24" s="14">
        <f t="shared" si="0"/>
        <v>20290000</v>
      </c>
      <c r="E24" s="15">
        <f t="shared" si="1"/>
        <v>19.14</v>
      </c>
    </row>
    <row r="25" spans="1:5" s="16" customFormat="1" ht="13.5" customHeight="1">
      <c r="A25" s="22" t="s">
        <v>4</v>
      </c>
      <c r="B25" s="13">
        <v>90381969</v>
      </c>
      <c r="C25" s="13">
        <v>139932025</v>
      </c>
      <c r="D25" s="14">
        <f t="shared" si="0"/>
        <v>-49550056</v>
      </c>
      <c r="E25" s="15">
        <f t="shared" si="1"/>
        <v>-35.41</v>
      </c>
    </row>
    <row r="26" spans="1:5" s="16" customFormat="1" ht="13.5" customHeight="1">
      <c r="A26" s="22" t="s">
        <v>37</v>
      </c>
      <c r="B26" s="13">
        <v>40689000</v>
      </c>
      <c r="C26" s="13">
        <v>59000000</v>
      </c>
      <c r="D26" s="14">
        <f t="shared" si="0"/>
        <v>-18311000</v>
      </c>
      <c r="E26" s="15">
        <f t="shared" si="1"/>
        <v>-31.04</v>
      </c>
    </row>
    <row r="27" spans="1:5" s="16" customFormat="1" ht="13.5" customHeight="1">
      <c r="A27" s="22" t="s">
        <v>38</v>
      </c>
      <c r="B27" s="13">
        <v>42840000</v>
      </c>
      <c r="C27" s="13">
        <v>106673000</v>
      </c>
      <c r="D27" s="14">
        <f t="shared" si="0"/>
        <v>-63833000</v>
      </c>
      <c r="E27" s="15">
        <f t="shared" si="1"/>
        <v>-59.84</v>
      </c>
    </row>
    <row r="28" spans="1:5" s="16" customFormat="1" ht="13.5" customHeight="1">
      <c r="A28" s="22" t="s">
        <v>39</v>
      </c>
      <c r="B28" s="13">
        <v>18467000</v>
      </c>
      <c r="C28" s="13">
        <v>75750000</v>
      </c>
      <c r="D28" s="14">
        <f t="shared" si="0"/>
        <v>-57283000</v>
      </c>
      <c r="E28" s="15">
        <f t="shared" si="1"/>
        <v>-75.62</v>
      </c>
    </row>
    <row r="29" spans="1:5" s="16" customFormat="1" ht="13.5" customHeight="1">
      <c r="A29" s="23" t="s">
        <v>40</v>
      </c>
      <c r="B29" s="13">
        <v>361114133</v>
      </c>
      <c r="C29" s="13">
        <v>366145000</v>
      </c>
      <c r="D29" s="14">
        <f t="shared" si="0"/>
        <v>-5030867</v>
      </c>
      <c r="E29" s="15">
        <f t="shared" si="1"/>
        <v>-1.37</v>
      </c>
    </row>
    <row r="30" spans="1:5" s="16" customFormat="1" ht="27" customHeight="1">
      <c r="A30" s="24" t="s">
        <v>41</v>
      </c>
      <c r="B30" s="13">
        <v>237772558</v>
      </c>
      <c r="C30" s="13">
        <v>352723544</v>
      </c>
      <c r="D30" s="14">
        <f t="shared" si="0"/>
        <v>-114950986</v>
      </c>
      <c r="E30" s="15">
        <f t="shared" si="1"/>
        <v>-32.59</v>
      </c>
    </row>
    <row r="31" spans="1:5" s="16" customFormat="1" ht="13.5" customHeight="1">
      <c r="A31" s="23" t="s">
        <v>42</v>
      </c>
      <c r="B31" s="13">
        <v>989690</v>
      </c>
      <c r="C31" s="13">
        <v>800000</v>
      </c>
      <c r="D31" s="14">
        <f t="shared" si="0"/>
        <v>189690</v>
      </c>
      <c r="E31" s="15">
        <f t="shared" si="1"/>
        <v>23.71</v>
      </c>
    </row>
    <row r="32" spans="1:5" s="16" customFormat="1" ht="13.5" customHeight="1">
      <c r="A32" s="25" t="s">
        <v>5</v>
      </c>
      <c r="B32" s="13">
        <v>162572177</v>
      </c>
      <c r="C32" s="13">
        <v>850000000</v>
      </c>
      <c r="D32" s="14">
        <f t="shared" si="0"/>
        <v>-687427823</v>
      </c>
      <c r="E32" s="15">
        <f t="shared" si="1"/>
        <v>-80.87</v>
      </c>
    </row>
    <row r="33" spans="1:5" s="16" customFormat="1" ht="13.5" customHeight="1">
      <c r="A33" s="27" t="s">
        <v>6</v>
      </c>
      <c r="B33" s="13">
        <v>1000000</v>
      </c>
      <c r="C33" s="13">
        <v>2150000</v>
      </c>
      <c r="D33" s="14">
        <f t="shared" si="0"/>
        <v>-1150000</v>
      </c>
      <c r="E33" s="15">
        <f t="shared" si="1"/>
        <v>-53.49</v>
      </c>
    </row>
    <row r="34" spans="1:5" s="16" customFormat="1" ht="13.5" customHeight="1">
      <c r="A34" s="28" t="s">
        <v>7</v>
      </c>
      <c r="B34" s="13">
        <v>560162302</v>
      </c>
      <c r="C34" s="13">
        <v>553900000</v>
      </c>
      <c r="D34" s="14">
        <f t="shared" si="0"/>
        <v>6262302</v>
      </c>
      <c r="E34" s="15">
        <f t="shared" si="1"/>
        <v>1.13</v>
      </c>
    </row>
    <row r="35" spans="1:5" s="16" customFormat="1" ht="13.5" customHeight="1">
      <c r="A35" s="29" t="s">
        <v>8</v>
      </c>
      <c r="B35" s="13">
        <v>4045870</v>
      </c>
      <c r="C35" s="13">
        <v>6226000</v>
      </c>
      <c r="D35" s="14">
        <f t="shared" si="0"/>
        <v>-2180130</v>
      </c>
      <c r="E35" s="15">
        <f t="shared" si="1"/>
        <v>-35.02</v>
      </c>
    </row>
    <row r="36" spans="1:5" s="16" customFormat="1" ht="27" customHeight="1">
      <c r="A36" s="24" t="s">
        <v>9</v>
      </c>
      <c r="B36" s="13">
        <v>0</v>
      </c>
      <c r="C36" s="13">
        <v>5465000</v>
      </c>
      <c r="D36" s="14">
        <f t="shared" si="0"/>
        <v>-5465000</v>
      </c>
      <c r="E36" s="15">
        <f t="shared" si="1"/>
        <v>-100</v>
      </c>
    </row>
    <row r="37" spans="1:5" s="16" customFormat="1" ht="13.5" customHeight="1">
      <c r="A37" s="24" t="s">
        <v>43</v>
      </c>
      <c r="B37" s="13">
        <v>472842295</v>
      </c>
      <c r="C37" s="13">
        <v>1047070955</v>
      </c>
      <c r="D37" s="14">
        <f t="shared" si="0"/>
        <v>-574228660</v>
      </c>
      <c r="E37" s="15">
        <f t="shared" si="1"/>
        <v>-54.84</v>
      </c>
    </row>
    <row r="38" spans="1:5" s="16" customFormat="1" ht="13.5" customHeight="1">
      <c r="A38" s="30" t="s">
        <v>10</v>
      </c>
      <c r="B38" s="13">
        <v>100000000</v>
      </c>
      <c r="C38" s="13">
        <v>450000000</v>
      </c>
      <c r="D38" s="14">
        <f t="shared" si="0"/>
        <v>-350000000</v>
      </c>
      <c r="E38" s="15">
        <f t="shared" si="1"/>
        <v>-77.78</v>
      </c>
    </row>
    <row r="39" spans="1:5" s="16" customFormat="1" ht="13.5" customHeight="1">
      <c r="A39" s="30" t="s">
        <v>11</v>
      </c>
      <c r="B39" s="13">
        <v>1382524318</v>
      </c>
      <c r="C39" s="13">
        <v>1759500000</v>
      </c>
      <c r="D39" s="14">
        <f t="shared" si="0"/>
        <v>-376975682</v>
      </c>
      <c r="E39" s="15">
        <f t="shared" si="1"/>
        <v>-21.43</v>
      </c>
    </row>
    <row r="40" spans="1:5" s="16" customFormat="1" ht="13.5" customHeight="1">
      <c r="A40" s="22" t="s">
        <v>12</v>
      </c>
      <c r="B40" s="13">
        <v>38358322</v>
      </c>
      <c r="C40" s="13">
        <v>34060000</v>
      </c>
      <c r="D40" s="14">
        <f t="shared" si="0"/>
        <v>4298322</v>
      </c>
      <c r="E40" s="15">
        <f t="shared" si="1"/>
        <v>12.62</v>
      </c>
    </row>
    <row r="41" spans="1:5" s="16" customFormat="1" ht="8.25" customHeight="1">
      <c r="A41" s="27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4.5" customHeight="1">
      <c r="A42" s="31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4.5" customHeight="1">
      <c r="A43" s="31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4.5" customHeight="1">
      <c r="A44" s="31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4.5" customHeight="1">
      <c r="A45" s="31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4.5" customHeight="1">
      <c r="A46" s="31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44</v>
      </c>
      <c r="B47" s="8">
        <f>B7-B15</f>
        <v>-2259780002.34</v>
      </c>
      <c r="C47" s="8">
        <f>C7-C15</f>
        <v>-5303621724</v>
      </c>
      <c r="D47" s="9">
        <f t="shared" si="0"/>
        <v>3043841721.66</v>
      </c>
      <c r="E47" s="10">
        <f t="shared" si="1"/>
        <v>-57.39</v>
      </c>
    </row>
    <row r="48" spans="1:5" s="11" customFormat="1" ht="19.5" customHeight="1">
      <c r="A48" s="17" t="s">
        <v>45</v>
      </c>
      <c r="B48" s="32">
        <v>70648801739.37</v>
      </c>
      <c r="C48" s="32">
        <v>68524079000</v>
      </c>
      <c r="D48" s="9"/>
      <c r="E48" s="10"/>
    </row>
    <row r="49" spans="1:5" s="11" customFormat="1" ht="19.5" customHeight="1" thickBot="1">
      <c r="A49" s="33" t="s">
        <v>46</v>
      </c>
      <c r="B49" s="34">
        <f>B47+B48</f>
        <v>68389021737.03</v>
      </c>
      <c r="C49" s="34">
        <f>C47+C48</f>
        <v>63220457276</v>
      </c>
      <c r="D49" s="35"/>
      <c r="E49" s="36"/>
    </row>
    <row r="50" spans="1:5" ht="46.5" customHeight="1">
      <c r="A50" s="82" t="s">
        <v>47</v>
      </c>
      <c r="B50" s="83"/>
      <c r="C50" s="83"/>
      <c r="D50" s="83"/>
      <c r="E50" s="83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F36"/>
  <sheetViews>
    <sheetView workbookViewId="0" topLeftCell="A1">
      <pane xSplit="1" ySplit="5" topLeftCell="B6" activePane="bottomRight" state="frozen"/>
      <selection pane="topLeft" activeCell="C36" sqref="C36:D36"/>
      <selection pane="topRight" activeCell="C36" sqref="C36:D36"/>
      <selection pane="bottomLeft" activeCell="C36" sqref="C36:D36"/>
      <selection pane="bottomRight" activeCell="A1" sqref="A1:F1"/>
    </sheetView>
  </sheetViews>
  <sheetFormatPr defaultColWidth="9.00390625" defaultRowHeight="16.5"/>
  <cols>
    <col min="1" max="1" width="17.25390625" style="38" customWidth="1"/>
    <col min="2" max="2" width="18.75390625" style="38" customWidth="1"/>
    <col min="3" max="3" width="8.875" style="38" customWidth="1"/>
    <col min="4" max="4" width="17.125" style="38" customWidth="1"/>
    <col min="5" max="5" width="18.375" style="38" customWidth="1"/>
    <col min="6" max="6" width="8.625" style="38" customWidth="1"/>
    <col min="7" max="16384" width="9.00390625" style="38" customWidth="1"/>
  </cols>
  <sheetData>
    <row r="1" spans="1:6" ht="27.75" customHeight="1">
      <c r="A1" s="89" t="s">
        <v>49</v>
      </c>
      <c r="B1" s="90"/>
      <c r="C1" s="90"/>
      <c r="D1" s="90"/>
      <c r="E1" s="90"/>
      <c r="F1" s="90"/>
    </row>
    <row r="2" spans="1:6" ht="27.75" customHeight="1">
      <c r="A2" s="91" t="s">
        <v>50</v>
      </c>
      <c r="B2" s="91"/>
      <c r="C2" s="91"/>
      <c r="D2" s="91"/>
      <c r="E2" s="91"/>
      <c r="F2" s="91"/>
    </row>
    <row r="3" spans="1:5" ht="10.5" customHeight="1">
      <c r="A3" s="92"/>
      <c r="B3" s="92"/>
      <c r="C3" s="92"/>
      <c r="D3" s="92"/>
      <c r="E3" s="92"/>
    </row>
    <row r="4" spans="1:6" ht="18" customHeight="1" thickBot="1">
      <c r="A4" s="39"/>
      <c r="B4" s="39" t="s">
        <v>51</v>
      </c>
      <c r="C4" s="39"/>
      <c r="D4" s="39"/>
      <c r="F4" s="40" t="s">
        <v>52</v>
      </c>
    </row>
    <row r="5" spans="1:6" s="45" customFormat="1" ht="33.75" customHeight="1">
      <c r="A5" s="41" t="s">
        <v>53</v>
      </c>
      <c r="B5" s="42" t="s">
        <v>54</v>
      </c>
      <c r="C5" s="43" t="s">
        <v>48</v>
      </c>
      <c r="D5" s="42" t="s">
        <v>53</v>
      </c>
      <c r="E5" s="42" t="s">
        <v>54</v>
      </c>
      <c r="F5" s="44" t="s">
        <v>48</v>
      </c>
    </row>
    <row r="6" spans="1:6" s="51" customFormat="1" ht="26.25" customHeight="1">
      <c r="A6" s="46" t="s">
        <v>55</v>
      </c>
      <c r="B6" s="47">
        <f>SUM(B7,B14,B19)</f>
        <v>71216966014.03</v>
      </c>
      <c r="C6" s="48">
        <f aca="true" t="shared" si="0" ref="C6:C21">ROUND(IF(B$6&gt;0,(B6/B$6)*100,0),2)</f>
        <v>100</v>
      </c>
      <c r="D6" s="49" t="s">
        <v>56</v>
      </c>
      <c r="E6" s="47">
        <f>SUM(E7,E11)</f>
        <v>2827944277</v>
      </c>
      <c r="F6" s="50">
        <f aca="true" t="shared" si="1" ref="F6:F16">ROUND(IF(E$35&gt;0,(E6/E$35)*100,0),2)</f>
        <v>3.97</v>
      </c>
    </row>
    <row r="7" spans="1:6" s="51" customFormat="1" ht="24.75" customHeight="1">
      <c r="A7" s="52" t="s">
        <v>57</v>
      </c>
      <c r="B7" s="47">
        <f>SUM(B8:B13)</f>
        <v>67792677109.43</v>
      </c>
      <c r="C7" s="54">
        <f t="shared" si="0"/>
        <v>95.19</v>
      </c>
      <c r="D7" s="55" t="s">
        <v>58</v>
      </c>
      <c r="E7" s="47">
        <f>SUM(E8:E10)</f>
        <v>2751422243</v>
      </c>
      <c r="F7" s="56">
        <f t="shared" si="1"/>
        <v>3.86</v>
      </c>
    </row>
    <row r="8" spans="1:6" s="62" customFormat="1" ht="24.75" customHeight="1">
      <c r="A8" s="57" t="s">
        <v>59</v>
      </c>
      <c r="B8" s="58">
        <v>35134805532.5</v>
      </c>
      <c r="C8" s="59">
        <f t="shared" si="0"/>
        <v>49.33</v>
      </c>
      <c r="D8" s="60" t="s">
        <v>60</v>
      </c>
      <c r="E8" s="58"/>
      <c r="F8" s="61">
        <f t="shared" si="1"/>
        <v>0</v>
      </c>
    </row>
    <row r="9" spans="1:6" s="62" customFormat="1" ht="24.75" customHeight="1">
      <c r="A9" s="57" t="s">
        <v>61</v>
      </c>
      <c r="B9" s="58">
        <v>2889919865.93</v>
      </c>
      <c r="C9" s="59">
        <f t="shared" si="0"/>
        <v>4.06</v>
      </c>
      <c r="D9" s="60" t="s">
        <v>62</v>
      </c>
      <c r="E9" s="58">
        <v>2470999998</v>
      </c>
      <c r="F9" s="61">
        <f t="shared" si="1"/>
        <v>3.47</v>
      </c>
    </row>
    <row r="10" spans="1:6" s="62" customFormat="1" ht="24.75" customHeight="1">
      <c r="A10" s="57" t="s">
        <v>63</v>
      </c>
      <c r="B10" s="58">
        <v>25124377634</v>
      </c>
      <c r="C10" s="59">
        <f t="shared" si="0"/>
        <v>35.28</v>
      </c>
      <c r="D10" s="60" t="s">
        <v>64</v>
      </c>
      <c r="E10" s="58">
        <v>280422245</v>
      </c>
      <c r="F10" s="61">
        <f t="shared" si="1"/>
        <v>0.39</v>
      </c>
    </row>
    <row r="11" spans="1:6" s="62" customFormat="1" ht="24.75" customHeight="1">
      <c r="A11" s="57" t="s">
        <v>65</v>
      </c>
      <c r="B11" s="58">
        <v>3509580625</v>
      </c>
      <c r="C11" s="59">
        <f t="shared" si="0"/>
        <v>4.93</v>
      </c>
      <c r="D11" s="55" t="s">
        <v>66</v>
      </c>
      <c r="E11" s="47">
        <f>SUM(E12)</f>
        <v>76522034</v>
      </c>
      <c r="F11" s="56">
        <f t="shared" si="1"/>
        <v>0.11</v>
      </c>
    </row>
    <row r="12" spans="1:6" s="62" customFormat="1" ht="24.75" customHeight="1">
      <c r="A12" s="57" t="s">
        <v>67</v>
      </c>
      <c r="B12" s="58">
        <v>1127945981</v>
      </c>
      <c r="C12" s="59">
        <f t="shared" si="0"/>
        <v>1.58</v>
      </c>
      <c r="D12" s="60" t="s">
        <v>68</v>
      </c>
      <c r="E12" s="58">
        <v>76522034</v>
      </c>
      <c r="F12" s="61">
        <f t="shared" si="1"/>
        <v>0.11</v>
      </c>
    </row>
    <row r="13" spans="1:6" s="62" customFormat="1" ht="24.75" customHeight="1">
      <c r="A13" s="57" t="s">
        <v>69</v>
      </c>
      <c r="B13" s="58">
        <v>6047471</v>
      </c>
      <c r="C13" s="59">
        <f t="shared" si="0"/>
        <v>0.01</v>
      </c>
      <c r="D13" s="63" t="s">
        <v>70</v>
      </c>
      <c r="E13" s="47">
        <f>SUM(E14)</f>
        <v>68389021737.03</v>
      </c>
      <c r="F13" s="56">
        <f t="shared" si="1"/>
        <v>96.03</v>
      </c>
    </row>
    <row r="14" spans="1:6" s="62" customFormat="1" ht="30.75" customHeight="1">
      <c r="A14" s="64" t="s">
        <v>71</v>
      </c>
      <c r="B14" s="47">
        <f>SUM(B15:B18)</f>
        <v>3136052010</v>
      </c>
      <c r="C14" s="54">
        <f t="shared" si="0"/>
        <v>4.4</v>
      </c>
      <c r="D14" s="55" t="s">
        <v>72</v>
      </c>
      <c r="E14" s="47">
        <f>SUM(E15:E16)</f>
        <v>68389021737.03</v>
      </c>
      <c r="F14" s="56">
        <f t="shared" si="1"/>
        <v>96.03</v>
      </c>
    </row>
    <row r="15" spans="1:6" s="62" customFormat="1" ht="24.75" customHeight="1">
      <c r="A15" s="57" t="s">
        <v>73</v>
      </c>
      <c r="B15" s="58">
        <v>0</v>
      </c>
      <c r="C15" s="59">
        <f t="shared" si="0"/>
        <v>0</v>
      </c>
      <c r="D15" s="60" t="s">
        <v>74</v>
      </c>
      <c r="E15" s="58">
        <v>70648801739.37</v>
      </c>
      <c r="F15" s="61">
        <f t="shared" si="1"/>
        <v>99.2</v>
      </c>
    </row>
    <row r="16" spans="1:6" s="62" customFormat="1" ht="24.75" customHeight="1">
      <c r="A16" s="57" t="s">
        <v>75</v>
      </c>
      <c r="B16" s="58">
        <v>844395663</v>
      </c>
      <c r="C16" s="59">
        <f t="shared" si="0"/>
        <v>1.19</v>
      </c>
      <c r="D16" s="60" t="s">
        <v>76</v>
      </c>
      <c r="E16" s="58">
        <v>-2259780002.34</v>
      </c>
      <c r="F16" s="61">
        <f t="shared" si="1"/>
        <v>-3.17</v>
      </c>
    </row>
    <row r="17" spans="1:6" s="62" customFormat="1" ht="24.75" customHeight="1">
      <c r="A17" s="57" t="s">
        <v>77</v>
      </c>
      <c r="B17" s="58">
        <v>2291656347</v>
      </c>
      <c r="C17" s="59">
        <f t="shared" si="0"/>
        <v>3.22</v>
      </c>
      <c r="D17" s="65"/>
      <c r="E17" s="66"/>
      <c r="F17" s="56"/>
    </row>
    <row r="18" spans="1:6" s="62" customFormat="1" ht="24.75" customHeight="1">
      <c r="A18" s="57" t="s">
        <v>78</v>
      </c>
      <c r="B18" s="58"/>
      <c r="C18" s="59">
        <f t="shared" si="0"/>
        <v>0</v>
      </c>
      <c r="D18" s="65"/>
      <c r="E18" s="66"/>
      <c r="F18" s="56"/>
    </row>
    <row r="19" spans="1:6" s="62" customFormat="1" ht="24.75" customHeight="1">
      <c r="A19" s="52" t="s">
        <v>79</v>
      </c>
      <c r="B19" s="47">
        <f>SUM(B20:B21)</f>
        <v>288236894.6</v>
      </c>
      <c r="C19" s="54">
        <f t="shared" si="0"/>
        <v>0.4</v>
      </c>
      <c r="D19" s="65"/>
      <c r="E19" s="66"/>
      <c r="F19" s="56"/>
    </row>
    <row r="20" spans="1:6" s="62" customFormat="1" ht="24.75" customHeight="1">
      <c r="A20" s="57" t="s">
        <v>80</v>
      </c>
      <c r="B20" s="58">
        <v>288236894.6</v>
      </c>
      <c r="C20" s="59">
        <f t="shared" si="0"/>
        <v>0.4</v>
      </c>
      <c r="D20" s="67"/>
      <c r="E20" s="47"/>
      <c r="F20" s="56"/>
    </row>
    <row r="21" spans="1:6" s="62" customFormat="1" ht="24.75" customHeight="1">
      <c r="A21" s="57" t="s">
        <v>81</v>
      </c>
      <c r="B21" s="58">
        <v>0</v>
      </c>
      <c r="C21" s="59">
        <f t="shared" si="0"/>
        <v>0</v>
      </c>
      <c r="D21" s="67"/>
      <c r="E21" s="47"/>
      <c r="F21" s="56"/>
    </row>
    <row r="22" spans="1:6" s="62" customFormat="1" ht="14.25">
      <c r="A22" s="68"/>
      <c r="B22" s="66"/>
      <c r="C22" s="54"/>
      <c r="D22" s="65"/>
      <c r="E22" s="66"/>
      <c r="F22" s="56"/>
    </row>
    <row r="23" spans="1:6" s="62" customFormat="1" ht="14.25">
      <c r="A23" s="69"/>
      <c r="B23" s="66"/>
      <c r="C23" s="54"/>
      <c r="D23" s="65"/>
      <c r="E23" s="66"/>
      <c r="F23" s="56"/>
    </row>
    <row r="24" spans="1:6" s="62" customFormat="1" ht="14.25">
      <c r="A24" s="69"/>
      <c r="B24" s="66"/>
      <c r="C24" s="54"/>
      <c r="D24" s="67"/>
      <c r="E24" s="47"/>
      <c r="F24" s="56"/>
    </row>
    <row r="25" spans="1:6" s="62" customFormat="1" ht="14.25">
      <c r="A25" s="69"/>
      <c r="B25" s="66"/>
      <c r="C25" s="54"/>
      <c r="D25" s="67"/>
      <c r="E25" s="47"/>
      <c r="F25" s="56"/>
    </row>
    <row r="26" spans="1:6" s="62" customFormat="1" ht="14.25">
      <c r="A26" s="69"/>
      <c r="B26" s="66"/>
      <c r="C26" s="54"/>
      <c r="D26" s="67"/>
      <c r="E26" s="47"/>
      <c r="F26" s="56"/>
    </row>
    <row r="27" spans="1:6" s="62" customFormat="1" ht="14.25">
      <c r="A27" s="69"/>
      <c r="B27" s="66"/>
      <c r="C27" s="54"/>
      <c r="D27" s="67"/>
      <c r="E27" s="47"/>
      <c r="F27" s="56"/>
    </row>
    <row r="28" spans="1:6" s="62" customFormat="1" ht="14.25">
      <c r="A28" s="69"/>
      <c r="B28" s="66"/>
      <c r="C28" s="54"/>
      <c r="D28" s="65"/>
      <c r="E28" s="66"/>
      <c r="F28" s="56"/>
    </row>
    <row r="29" spans="1:6" s="62" customFormat="1" ht="14.25">
      <c r="A29" s="69"/>
      <c r="B29" s="66"/>
      <c r="C29" s="54"/>
      <c r="D29" s="65"/>
      <c r="E29" s="66"/>
      <c r="F29" s="56"/>
    </row>
    <row r="30" spans="1:6" s="62" customFormat="1" ht="14.25">
      <c r="A30" s="69"/>
      <c r="B30" s="66"/>
      <c r="C30" s="54"/>
      <c r="D30" s="65"/>
      <c r="E30" s="66"/>
      <c r="F30" s="56"/>
    </row>
    <row r="31" spans="1:6" s="62" customFormat="1" ht="12" customHeight="1">
      <c r="A31" s="69"/>
      <c r="B31" s="66"/>
      <c r="C31" s="54"/>
      <c r="D31" s="65"/>
      <c r="E31" s="66"/>
      <c r="F31" s="56"/>
    </row>
    <row r="32" spans="1:6" s="62" customFormat="1" ht="12" customHeight="1">
      <c r="A32" s="70"/>
      <c r="B32" s="47"/>
      <c r="C32" s="54"/>
      <c r="D32" s="65"/>
      <c r="E32" s="66"/>
      <c r="F32" s="56"/>
    </row>
    <row r="33" spans="1:6" s="62" customFormat="1" ht="12" customHeight="1">
      <c r="A33" s="69"/>
      <c r="B33" s="66"/>
      <c r="C33" s="54"/>
      <c r="D33" s="65"/>
      <c r="E33" s="66"/>
      <c r="F33" s="56"/>
    </row>
    <row r="34" spans="1:6" s="62" customFormat="1" ht="12" customHeight="1">
      <c r="A34" s="69"/>
      <c r="B34" s="66"/>
      <c r="C34" s="54"/>
      <c r="D34" s="65"/>
      <c r="E34" s="66"/>
      <c r="F34" s="56"/>
    </row>
    <row r="35" spans="1:6" s="62" customFormat="1" ht="21.75" customHeight="1" thickBot="1">
      <c r="A35" s="71" t="s">
        <v>82</v>
      </c>
      <c r="B35" s="72">
        <f>B6</f>
        <v>71216966014.03</v>
      </c>
      <c r="C35" s="72">
        <f>IF(B$6&gt;0,(B35/B$6)*100,0)</f>
        <v>100</v>
      </c>
      <c r="D35" s="73" t="s">
        <v>82</v>
      </c>
      <c r="E35" s="74">
        <f>E6+E13</f>
        <v>71216966014.03</v>
      </c>
      <c r="F35" s="75">
        <f>IF(E$35&gt;0,(E35/E$35)*100,0)</f>
        <v>100</v>
      </c>
    </row>
    <row r="36" spans="1:4" s="62" customFormat="1" ht="19.5" customHeight="1">
      <c r="A36" s="76" t="s">
        <v>83</v>
      </c>
      <c r="B36" s="77"/>
      <c r="C36" s="78"/>
      <c r="D36" s="79"/>
    </row>
    <row r="37" s="62" customFormat="1" ht="14.25"/>
    <row r="38" s="62" customFormat="1" ht="14.25"/>
    <row r="39" s="62" customFormat="1" ht="14.25"/>
    <row r="40" s="62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2008-08-25T07:37:30Z</dcterms:created>
  <dcterms:modified xsi:type="dcterms:W3CDTF">2008-09-01T03:51:19Z</dcterms:modified>
  <cp:category/>
  <cp:version/>
  <cp:contentType/>
  <cp:contentStatus/>
</cp:coreProperties>
</file>