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<sst xmlns="http://schemas.openxmlformats.org/spreadsheetml/2006/main" count="124" uniqueCount="118">
  <si>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</si>
  <si>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</si>
  <si>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</si>
  <si>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</si>
  <si>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</si>
  <si>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</si>
  <si>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</si>
  <si>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</si>
  <si>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</si>
  <si>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</si>
  <si>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</si>
  <si>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</si>
  <si>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</si>
  <si>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</si>
  <si>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</si>
  <si>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</si>
  <si>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</si>
  <si>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</si>
  <si>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</si>
  <si>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</si>
  <si>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</si>
  <si>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</si>
  <si>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</si>
  <si>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</si>
  <si>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</si>
  <si>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</si>
  <si>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</si>
  <si>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</si>
  <si>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</si>
  <si>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</si>
  <si>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</si>
  <si>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</si>
  <si>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</si>
  <si>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</si>
  <si>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</si>
  <si>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</si>
  <si>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</si>
  <si>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</si>
  <si>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</si>
  <si>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</si>
  <si>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</si>
  <si>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</si>
  <si>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</si>
  <si>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</si>
  <si>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</si>
  <si>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</si>
  <si>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</si>
  <si>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</si>
  <si>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</si>
  <si>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</si>
  <si>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</si>
  <si>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</si>
  <si>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</si>
  <si>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</si>
  <si>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</si>
  <si>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</si>
  <si>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</si>
  <si>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</si>
  <si>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</si>
  <si>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</si>
  <si>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</si>
  <si>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</si>
  <si>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</si>
  <si>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</si>
  <si>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</si>
  <si>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</si>
  <si>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</si>
  <si>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</si>
  <si>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</si>
  <si>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</si>
  <si>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</si>
  <si>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</si>
  <si>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</si>
  <si>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醫療藥品基金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</si>
  <si>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</si>
  <si>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266,941,106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</si>
  <si>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</si>
  <si>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</si>
  <si>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</si>
  <si>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</si>
  <si>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</si>
  <si>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</si>
  <si>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</si>
  <si>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</si>
  <si>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</si>
  <si>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</si>
  <si>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</si>
  <si>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</si>
  <si>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</si>
  <si>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</si>
  <si>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</si>
  <si>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</si>
  <si>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</si>
  <si>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</si>
  <si>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</si>
  <si>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</si>
  <si>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</si>
  <si>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</si>
  <si>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</si>
  <si>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</si>
  <si>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</si>
  <si>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</si>
  <si>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</si>
  <si>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</si>
  <si>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</si>
  <si>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</si>
  <si>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</si>
  <si>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</si>
  <si>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</si>
  <si>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</si>
  <si>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</si>
  <si>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</si>
  <si>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</si>
  <si>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</si>
  <si>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</si>
  <si>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</si>
  <si>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醫療藥品基金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</si>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</sst>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13359747320</v>
      </c>
      <c r="C7" s="58">
        <f>SUM(C8:C16)</f>
        <v>13731440000</v>
      </c>
      <c r="D7" s="59">
        <f aca="true" t="shared" si="0" ref="D7:D39">B7-C7</f>
        <v>-371692680</v>
      </c>
      <c r="E7" s="60">
        <f aca="true" t="shared" si="1" ref="E7:E39">IF(C7=0,0,(D7/C7)*100)</f>
        <v>-2.71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>
        <v>11169695443</v>
      </c>
      <c r="C13" s="61">
        <v>11399070000</v>
      </c>
      <c r="D13" s="62">
        <f t="shared" si="0"/>
        <v>-229374557</v>
      </c>
      <c r="E13" s="63">
        <f t="shared" si="1"/>
        <v>-2.01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2190051877</v>
      </c>
      <c r="C16" s="61">
        <v>2332370000</v>
      </c>
      <c r="D16" s="62">
        <f t="shared" si="0"/>
        <v>-142318123</v>
      </c>
      <c r="E16" s="63">
        <f t="shared" si="1"/>
        <v>-6.1</v>
      </c>
    </row>
    <row r="17" spans="1:5" s="27" customFormat="1" ht="24.75" customHeight="1">
      <c r="A17" s="30" t="s">
        <v>92</v>
      </c>
      <c r="B17" s="58">
        <f>SUM(B18:B29)</f>
        <v>13134969960.3</v>
      </c>
      <c r="C17" s="58">
        <f>SUM(C18:C29)</f>
        <v>13527736000</v>
      </c>
      <c r="D17" s="59">
        <f t="shared" si="0"/>
        <v>-392766039.7</v>
      </c>
      <c r="E17" s="60">
        <f t="shared" si="1"/>
        <v>-2.9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>
        <v>11533507878.3</v>
      </c>
      <c r="C23" s="61">
        <v>11862577000</v>
      </c>
      <c r="D23" s="62">
        <f t="shared" si="0"/>
        <v>-329069121.7</v>
      </c>
      <c r="E23" s="63">
        <f t="shared" si="1"/>
        <v>-2.77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>
        <v>16029549</v>
      </c>
      <c r="C25" s="61">
        <v>18135000</v>
      </c>
      <c r="D25" s="62">
        <f t="shared" si="0"/>
        <v>-2105451</v>
      </c>
      <c r="E25" s="63">
        <f t="shared" si="1"/>
        <v>-11.61</v>
      </c>
    </row>
    <row r="26" spans="1:5" s="27" customFormat="1" ht="15" customHeight="1">
      <c r="A26" s="28" t="s">
        <v>101</v>
      </c>
      <c r="B26" s="61"/>
      <c r="C26" s="61"/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>
        <v>1124858077</v>
      </c>
      <c r="C27" s="61">
        <v>1098389000</v>
      </c>
      <c r="D27" s="62">
        <f t="shared" si="0"/>
        <v>26469077</v>
      </c>
      <c r="E27" s="63">
        <f t="shared" si="1"/>
        <v>2.41</v>
      </c>
    </row>
    <row r="28" spans="1:5" s="27" customFormat="1" ht="15" customHeight="1">
      <c r="A28" s="28" t="s">
        <v>103</v>
      </c>
      <c r="B28" s="61">
        <v>223598717</v>
      </c>
      <c r="C28" s="61">
        <v>298240000</v>
      </c>
      <c r="D28" s="62">
        <f t="shared" si="0"/>
        <v>-74641283</v>
      </c>
      <c r="E28" s="63">
        <f t="shared" si="1"/>
        <v>-25.03</v>
      </c>
    </row>
    <row r="29" spans="1:5" s="27" customFormat="1" ht="15" customHeight="1">
      <c r="A29" s="28" t="s">
        <v>104</v>
      </c>
      <c r="B29" s="61">
        <v>236975739</v>
      </c>
      <c r="C29" s="61">
        <v>250395000</v>
      </c>
      <c r="D29" s="62">
        <f t="shared" si="0"/>
        <v>-13419261</v>
      </c>
      <c r="E29" s="63">
        <f t="shared" si="1"/>
        <v>-5.36</v>
      </c>
    </row>
    <row r="30" spans="1:5" s="27" customFormat="1" ht="24.75" customHeight="1">
      <c r="A30" s="30" t="s">
        <v>105</v>
      </c>
      <c r="B30" s="58">
        <f>B7-B17</f>
        <v>224777359.7</v>
      </c>
      <c r="C30" s="58">
        <f>C7-C17</f>
        <v>203704000</v>
      </c>
      <c r="D30" s="59">
        <f t="shared" si="0"/>
        <v>21073359.7</v>
      </c>
      <c r="E30" s="60">
        <f t="shared" si="1"/>
        <v>10.35</v>
      </c>
    </row>
    <row r="31" spans="1:5" s="27" customFormat="1" ht="23.25" customHeight="1">
      <c r="A31" s="30" t="s">
        <v>106</v>
      </c>
      <c r="B31" s="58">
        <f>SUM(B32:B33)</f>
        <v>603939487.25</v>
      </c>
      <c r="C31" s="58">
        <f>SUM(C32:C33)</f>
        <v>306207000</v>
      </c>
      <c r="D31" s="59">
        <f t="shared" si="0"/>
        <v>297732487.25</v>
      </c>
      <c r="E31" s="60">
        <f t="shared" si="1"/>
        <v>97.23</v>
      </c>
    </row>
    <row r="32" spans="1:5" s="27" customFormat="1" ht="15.75" customHeight="1">
      <c r="A32" s="28" t="s">
        <v>107</v>
      </c>
      <c r="B32" s="61">
        <v>28694716</v>
      </c>
      <c r="C32" s="61">
        <v>54803000</v>
      </c>
      <c r="D32" s="62">
        <f t="shared" si="0"/>
        <v>-26108284</v>
      </c>
      <c r="E32" s="63">
        <f t="shared" si="1"/>
        <v>-47.64</v>
      </c>
    </row>
    <row r="33" spans="1:5" s="27" customFormat="1" ht="15.75" customHeight="1">
      <c r="A33" s="28" t="s">
        <v>108</v>
      </c>
      <c r="B33" s="61">
        <v>575244771.25</v>
      </c>
      <c r="C33" s="61">
        <v>251404000</v>
      </c>
      <c r="D33" s="62">
        <f t="shared" si="0"/>
        <v>323840771.25</v>
      </c>
      <c r="E33" s="63">
        <f t="shared" si="1"/>
        <v>128.81</v>
      </c>
    </row>
    <row r="34" spans="1:5" s="27" customFormat="1" ht="24.75" customHeight="1">
      <c r="A34" s="30" t="s">
        <v>109</v>
      </c>
      <c r="B34" s="58">
        <f>SUM(B35:B36)</f>
        <v>456974050</v>
      </c>
      <c r="C34" s="58">
        <f>SUM(C35:C36)</f>
        <v>230586000</v>
      </c>
      <c r="D34" s="59">
        <f t="shared" si="0"/>
        <v>226388050</v>
      </c>
      <c r="E34" s="60">
        <f t="shared" si="1"/>
        <v>98.18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456974050</v>
      </c>
      <c r="C36" s="61">
        <v>230586000</v>
      </c>
      <c r="D36" s="62">
        <f t="shared" si="0"/>
        <v>226388050</v>
      </c>
      <c r="E36" s="63">
        <f t="shared" si="1"/>
        <v>98.18</v>
      </c>
    </row>
    <row r="37" spans="1:5" s="27" customFormat="1" ht="25.5" customHeight="1">
      <c r="A37" s="30" t="s">
        <v>112</v>
      </c>
      <c r="B37" s="58">
        <f>B31-B34</f>
        <v>146965437.25</v>
      </c>
      <c r="C37" s="58">
        <f>C31-C34</f>
        <v>75621000</v>
      </c>
      <c r="D37" s="59">
        <f t="shared" si="0"/>
        <v>71344437.25</v>
      </c>
      <c r="E37" s="60">
        <f t="shared" si="1"/>
        <v>94.34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371742796.95</v>
      </c>
      <c r="C44" s="39">
        <f>C30+C37+C38+C39</f>
        <v>279325000</v>
      </c>
      <c r="D44" s="68">
        <f>B44-C44</f>
        <v>92417796.95</v>
      </c>
      <c r="E44" s="69">
        <f>IF(C44=0,0,(D44/C44)*100)</f>
        <v>33.09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56311444997.32</v>
      </c>
      <c r="C6" s="14">
        <f>ROUND(IF(B$6&gt;0,(B6/B$6)*100,0),2)</f>
        <v>100</v>
      </c>
      <c r="D6" s="15" t="s">
        <v>6</v>
      </c>
      <c r="E6" s="14">
        <f>SUM(E7,E13,E17,E21)</f>
        <v>25585017199.32</v>
      </c>
      <c r="F6" s="16">
        <f aca="true" t="shared" si="0" ref="F6:F11">ROUND(IF(E$47&gt;0,(E6/E$47)*100,0),2)</f>
        <v>45.43</v>
      </c>
    </row>
    <row r="7" spans="1:6" s="17" customFormat="1" ht="16.5" customHeight="1">
      <c r="A7" s="18" t="s">
        <v>7</v>
      </c>
      <c r="B7" s="19">
        <f>SUM(B8:B13)</f>
        <v>27743367960.32</v>
      </c>
      <c r="C7" s="19">
        <f>ROUND(IF(B$6&gt;0,(B7/B$6)*100,0),2)</f>
        <v>49.27</v>
      </c>
      <c r="D7" s="20" t="s">
        <v>8</v>
      </c>
      <c r="E7" s="19">
        <f>SUM(E8:E11)</f>
        <v>7007771471.32</v>
      </c>
      <c r="F7" s="21">
        <f t="shared" si="0"/>
        <v>12.44</v>
      </c>
    </row>
    <row r="8" spans="1:6" s="27" customFormat="1" ht="13.5" customHeight="1">
      <c r="A8" s="22" t="s">
        <v>9</v>
      </c>
      <c r="B8" s="23">
        <v>23770921514.55</v>
      </c>
      <c r="C8" s="24">
        <f>ROUND(IF(B$6=0,0,(B8/B$6)*100),2)</f>
        <v>42.21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6977902702.32</v>
      </c>
      <c r="F9" s="26">
        <f t="shared" si="0"/>
        <v>12.39</v>
      </c>
    </row>
    <row r="10" spans="1:6" s="27" customFormat="1" ht="13.5" customHeight="1">
      <c r="A10" s="28" t="s">
        <v>13</v>
      </c>
      <c r="B10" s="23">
        <v>2675729874</v>
      </c>
      <c r="C10" s="24">
        <f t="shared" si="1"/>
        <v>4.75</v>
      </c>
      <c r="D10" s="25" t="s">
        <v>14</v>
      </c>
      <c r="E10" s="23">
        <v>29868769</v>
      </c>
      <c r="F10" s="26">
        <f t="shared" si="0"/>
        <v>0.05</v>
      </c>
    </row>
    <row r="11" spans="1:6" s="27" customFormat="1" ht="13.5" customHeight="1">
      <c r="A11" s="28" t="s">
        <v>15</v>
      </c>
      <c r="B11" s="23">
        <v>263076540.46</v>
      </c>
      <c r="C11" s="24">
        <f t="shared" si="1"/>
        <v>0.47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1029486499.31</v>
      </c>
      <c r="C12" s="24">
        <f t="shared" si="1"/>
        <v>1.83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4153532</v>
      </c>
      <c r="C13" s="24">
        <f t="shared" si="1"/>
        <v>0.01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155046723</v>
      </c>
      <c r="C14" s="19">
        <f t="shared" si="1"/>
        <v>0.28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18367055051</v>
      </c>
      <c r="F17" s="21">
        <f>ROUND(IF(E$47&gt;0,(E17/E$47)*100,0),2)</f>
        <v>32.62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18367055051</v>
      </c>
      <c r="F19" s="26">
        <f>ROUND(IF(E$47&gt;0,(E19/E$47)*100,0),2)</f>
        <v>32.62</v>
      </c>
    </row>
    <row r="20" spans="1:6" s="27" customFormat="1" ht="15" customHeight="1">
      <c r="A20" s="28" t="s">
        <v>31</v>
      </c>
      <c r="B20" s="23">
        <v>155046723</v>
      </c>
      <c r="C20" s="24">
        <f t="shared" si="2"/>
        <v>0.28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10700410818</v>
      </c>
      <c r="C21" s="19">
        <f t="shared" si="2"/>
        <v>19</v>
      </c>
      <c r="D21" s="20" t="s">
        <v>33</v>
      </c>
      <c r="E21" s="19">
        <f>SUM(E22)</f>
        <v>210190677</v>
      </c>
      <c r="F21" s="21">
        <f>ROUND(IF(E$47&gt;0,(E21/E$47)*100,0),2)</f>
        <v>0.37</v>
      </c>
    </row>
    <row r="22" spans="1:6" s="27" customFormat="1" ht="15" customHeight="1">
      <c r="A22" s="28" t="s">
        <v>34</v>
      </c>
      <c r="B22" s="23">
        <v>3124294435</v>
      </c>
      <c r="C22" s="24">
        <f t="shared" si="2"/>
        <v>5.55</v>
      </c>
      <c r="D22" s="25" t="s">
        <v>35</v>
      </c>
      <c r="E22" s="23">
        <v>210190677</v>
      </c>
      <c r="F22" s="26">
        <f>ROUND(IF(E$47&gt;0,(E22/E$47)*100,0),2)</f>
        <v>0.37</v>
      </c>
    </row>
    <row r="23" spans="1:6" s="27" customFormat="1" ht="15" customHeight="1">
      <c r="A23" s="28" t="s">
        <v>36</v>
      </c>
      <c r="B23" s="23">
        <v>20713039</v>
      </c>
      <c r="C23" s="24">
        <f t="shared" si="2"/>
        <v>0.04</v>
      </c>
      <c r="D23" s="29"/>
      <c r="E23" s="24"/>
      <c r="F23" s="26"/>
    </row>
    <row r="24" spans="1:6" s="27" customFormat="1" ht="15" customHeight="1">
      <c r="A24" s="28" t="s">
        <v>37</v>
      </c>
      <c r="B24" s="23">
        <v>4674418886</v>
      </c>
      <c r="C24" s="24">
        <f t="shared" si="2"/>
        <v>8.3</v>
      </c>
      <c r="D24" s="20"/>
      <c r="E24" s="24"/>
      <c r="F24" s="21"/>
    </row>
    <row r="25" spans="1:6" s="27" customFormat="1" ht="15" customHeight="1">
      <c r="A25" s="28" t="s">
        <v>38</v>
      </c>
      <c r="B25" s="23">
        <v>2046528005</v>
      </c>
      <c r="C25" s="24">
        <f t="shared" si="2"/>
        <v>3.63</v>
      </c>
      <c r="D25" s="29"/>
      <c r="E25" s="24"/>
      <c r="F25" s="26"/>
    </row>
    <row r="26" spans="1:6" s="27" customFormat="1" ht="15" customHeight="1">
      <c r="A26" s="28" t="s">
        <v>39</v>
      </c>
      <c r="B26" s="23">
        <v>94264407</v>
      </c>
      <c r="C26" s="24">
        <f t="shared" si="2"/>
        <v>0.17</v>
      </c>
      <c r="D26" s="32" t="s">
        <v>40</v>
      </c>
      <c r="E26" s="19">
        <f>E27+E30+E34+E38</f>
        <v>30726427798</v>
      </c>
      <c r="F26" s="21">
        <f>ROUND(IF(E$47&gt;0,(E26/E$47)*100,0),2)</f>
        <v>54.57</v>
      </c>
    </row>
    <row r="27" spans="1:6" s="27" customFormat="1" ht="15" customHeight="1">
      <c r="A27" s="28" t="s">
        <v>41</v>
      </c>
      <c r="B27" s="23">
        <v>217669337</v>
      </c>
      <c r="C27" s="24">
        <f t="shared" si="2"/>
        <v>0.39</v>
      </c>
      <c r="D27" s="20" t="s">
        <v>42</v>
      </c>
      <c r="E27" s="33">
        <f>SUM(E28)</f>
        <v>14044925595.66</v>
      </c>
      <c r="F27" s="21">
        <f>ROUND(IF(E$47&gt;0,(E27/E$47)*100,0),2)</f>
        <v>24.94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14044925595.66</v>
      </c>
      <c r="F28" s="26">
        <f>ROUND(IF(E$47&gt;0,(E28/E$47)*100,0),2)</f>
        <v>24.94</v>
      </c>
    </row>
    <row r="29" spans="1:6" s="27" customFormat="1" ht="15" customHeight="1">
      <c r="A29" s="28" t="s">
        <v>45</v>
      </c>
      <c r="B29" s="23">
        <v>670386</v>
      </c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521852323</v>
      </c>
      <c r="C30" s="24">
        <f t="shared" si="2"/>
        <v>0.93</v>
      </c>
      <c r="D30" s="20" t="s">
        <v>47</v>
      </c>
      <c r="E30" s="19">
        <f>SUM(E31:E32)</f>
        <v>9190092679.7</v>
      </c>
      <c r="F30" s="21">
        <f>ROUND(IF(E$47&gt;0,(E30/E$47)*100,0),2)</f>
        <v>16.32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7139627975.92</v>
      </c>
      <c r="F31" s="26">
        <f>ROUND(IF(E$47&gt;0,(E31/E$47)*100,0),2)</f>
        <v>12.68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2050464703.78</v>
      </c>
      <c r="F32" s="26">
        <f>ROUND(IF(E$47&gt;0,(E32/E$47)*100,0),2)</f>
        <v>3.64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4589196266.98</v>
      </c>
      <c r="F34" s="21">
        <f>ROUND(IF(E$47&gt;0,(E34/E$47)*100,0),2)</f>
        <v>8.15</v>
      </c>
    </row>
    <row r="35" spans="1:6" s="27" customFormat="1" ht="15" customHeight="1">
      <c r="A35" s="30" t="s">
        <v>55</v>
      </c>
      <c r="B35" s="19">
        <f>SUM(B36)</f>
        <v>149980682</v>
      </c>
      <c r="C35" s="19">
        <f t="shared" si="2"/>
        <v>0.27</v>
      </c>
      <c r="D35" s="25" t="s">
        <v>56</v>
      </c>
      <c r="E35" s="23">
        <v>4589196266.98</v>
      </c>
      <c r="F35" s="26">
        <f>ROUND(IF(E$47&gt;0,(E35/E$47)*100,0),2)</f>
        <v>8.15</v>
      </c>
    </row>
    <row r="36" spans="1:6" s="27" customFormat="1" ht="15" customHeight="1">
      <c r="A36" s="28" t="s">
        <v>57</v>
      </c>
      <c r="B36" s="23">
        <v>149980682</v>
      </c>
      <c r="C36" s="24">
        <f t="shared" si="2"/>
        <v>0.27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395701170</v>
      </c>
      <c r="C37" s="19">
        <f t="shared" si="2"/>
        <v>0.7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395701170</v>
      </c>
      <c r="C38" s="24">
        <f t="shared" si="2"/>
        <v>0.7</v>
      </c>
      <c r="D38" s="20" t="s">
        <v>61</v>
      </c>
      <c r="E38" s="19">
        <f>SUM(E39:E43)</f>
        <v>2902213255.66</v>
      </c>
      <c r="F38" s="21">
        <f aca="true" t="shared" si="3" ref="F38:F43">ROUND(IF(E$47&gt;0,(E38/E$47)*100,0),2)</f>
        <v>5.15</v>
      </c>
    </row>
    <row r="39" spans="1:6" s="27" customFormat="1" ht="15.75" customHeight="1">
      <c r="A39" s="30" t="s">
        <v>62</v>
      </c>
      <c r="B39" s="19">
        <f>SUM(B40:B43)</f>
        <v>17166937644</v>
      </c>
      <c r="C39" s="19">
        <f t="shared" si="2"/>
        <v>30.49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>
        <v>4532240</v>
      </c>
      <c r="C40" s="24">
        <f t="shared" si="2"/>
        <v>0.01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17162405404</v>
      </c>
      <c r="C41" s="24">
        <f t="shared" si="2"/>
        <v>30.48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2902213255.66</v>
      </c>
      <c r="F43" s="26">
        <f t="shared" si="3"/>
        <v>5.15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56311444997.32</v>
      </c>
      <c r="C47" s="39">
        <f>IF(B$6&gt;0,(B47/B$6)*100,0)</f>
        <v>100</v>
      </c>
      <c r="D47" s="38" t="s">
        <v>72</v>
      </c>
      <c r="E47" s="39">
        <f>E6+E26</f>
        <v>56311444997.32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2010-09-03T00:59:18Z</dcterms:created>
  <dcterms:modified xsi:type="dcterms:W3CDTF">2010-09-03T00:59:45Z</dcterms:modified>
  <cp:category/>
  <cp:version/>
  <cp:contentType/>
  <cp:contentStatus/>
</cp:coreProperties>
</file>