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<sst xmlns="http://schemas.openxmlformats.org/spreadsheetml/2006/main" count="123" uniqueCount="116">
  <si>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</si>
  <si>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</si>
  <si>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</si>
  <si>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</si>
  <si>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</si>
  <si>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</si>
  <si>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</si>
  <si>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</si>
  <si>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</si>
  <si>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</si>
  <si>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</si>
  <si>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</si>
  <si>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</si>
  <si>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</si>
  <si>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</si>
  <si>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</si>
  <si>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</si>
  <si>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</si>
  <si>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</si>
  <si>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</si>
  <si>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</si>
  <si>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</si>
  <si>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</si>
  <si>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</si>
  <si>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</si>
  <si>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</si>
  <si>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</si>
  <si>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</si>
  <si>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</si>
  <si>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</si>
  <si>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</si>
  <si>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</si>
  <si>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</si>
  <si>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</si>
  <si>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</si>
  <si>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</si>
  <si>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</si>
  <si>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</si>
  <si>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</si>
  <si>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</si>
  <si>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</si>
  <si>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</si>
  <si>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</si>
  <si>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</si>
  <si>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</si>
  <si>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</si>
  <si>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</si>
  <si>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</si>
  <si>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</si>
  <si>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</si>
  <si>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</si>
  <si>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</si>
  <si>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</si>
  <si>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</si>
  <si>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</si>
  <si>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</si>
  <si>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</si>
  <si>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</si>
  <si>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</si>
  <si>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</si>
  <si>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</si>
  <si>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</si>
  <si>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</si>
  <si>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</si>
  <si>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</si>
  <si>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</si>
  <si>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</si>
  <si>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</si>
  <si>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</si>
  <si>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</si>
  <si>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</si>
  <si>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</si>
  <si>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</si>
  <si>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國有財產開發基金</t>
  </si>
  <si>
    <t>　　　　　　　　　　　　　　 　 　中華民國99年6月30日</t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</si>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</sst>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177" fontId="19" fillId="0" borderId="14" xfId="0" applyNumberFormat="1" applyFont="1" applyBorder="1" applyAlignment="1" applyProtection="1">
      <alignment horizontal="right" vertical="center"/>
      <protection locked="0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">
    <tabColor indexed="15"/>
  </sheetPr>
  <dimension ref="A1:E40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22.25390625" style="3" customWidth="1"/>
    <col min="2" max="3" width="19.00390625" style="3" customWidth="1"/>
    <col min="4" max="4" width="18.875" style="3" customWidth="1"/>
    <col min="5" max="5" width="8.75390625" style="3" customWidth="1"/>
    <col min="6" max="16384" width="9.00390625" style="3" customWidth="1"/>
  </cols>
  <sheetData>
    <row r="1" spans="1:5" s="12" customFormat="1" ht="27.75">
      <c r="A1" s="1" t="s">
        <v>73</v>
      </c>
      <c r="B1" s="49"/>
      <c r="C1" s="49"/>
      <c r="D1" s="49"/>
      <c r="E1" s="49"/>
    </row>
    <row r="2" spans="1:5" s="12" customFormat="1" ht="27.75">
      <c r="A2" s="4" t="s">
        <v>75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115</v>
      </c>
      <c r="C4" s="6"/>
      <c r="D4" s="6"/>
      <c r="E4" s="7" t="s">
        <v>1</v>
      </c>
    </row>
    <row r="5" spans="1:5" s="12" customFormat="1" ht="16.5">
      <c r="A5" s="50" t="s">
        <v>76</v>
      </c>
      <c r="B5" s="51" t="s">
        <v>77</v>
      </c>
      <c r="C5" s="51" t="s">
        <v>78</v>
      </c>
      <c r="D5" s="51" t="s">
        <v>79</v>
      </c>
      <c r="E5" s="52"/>
    </row>
    <row r="6" spans="1:5" s="12" customFormat="1" ht="16.5">
      <c r="A6" s="53"/>
      <c r="B6" s="54"/>
      <c r="C6" s="54"/>
      <c r="D6" s="55" t="s">
        <v>80</v>
      </c>
      <c r="E6" s="56" t="s">
        <v>4</v>
      </c>
    </row>
    <row r="7" spans="1:5" s="17" customFormat="1" ht="25.5" customHeight="1">
      <c r="A7" s="57" t="s">
        <v>81</v>
      </c>
      <c r="B7" s="58">
        <f>SUM(B8:B16)</f>
        <v>0</v>
      </c>
      <c r="C7" s="58">
        <f>SUM(C8:C16)</f>
        <v>25000000</v>
      </c>
      <c r="D7" s="59">
        <f aca="true" t="shared" si="0" ref="D7:D40">B7-C7</f>
        <v>-25000000</v>
      </c>
      <c r="E7" s="60">
        <f aca="true" t="shared" si="1" ref="E7:E40">IF(C7=0,0,(D7/C7)*100)</f>
        <v>-100</v>
      </c>
    </row>
    <row r="8" spans="1:5" s="27" customFormat="1" ht="15.75" customHeight="1">
      <c r="A8" s="28" t="s">
        <v>82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83</v>
      </c>
      <c r="B9" s="61"/>
      <c r="C9" s="61"/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84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85</v>
      </c>
      <c r="B11" s="61"/>
      <c r="C11" s="61">
        <v>25000000</v>
      </c>
      <c r="D11" s="62">
        <f t="shared" si="0"/>
        <v>-25000000</v>
      </c>
      <c r="E11" s="63">
        <f t="shared" si="1"/>
        <v>-100</v>
      </c>
    </row>
    <row r="12" spans="1:5" s="27" customFormat="1" ht="15.75" customHeight="1">
      <c r="A12" s="28" t="s">
        <v>86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87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88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89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90</v>
      </c>
      <c r="B16" s="61"/>
      <c r="C16" s="61"/>
      <c r="D16" s="62">
        <f t="shared" si="0"/>
        <v>0</v>
      </c>
      <c r="E16" s="63">
        <f t="shared" si="1"/>
        <v>0</v>
      </c>
    </row>
    <row r="17" spans="1:5" s="27" customFormat="1" ht="24.75" customHeight="1">
      <c r="A17" s="30" t="s">
        <v>91</v>
      </c>
      <c r="B17" s="58">
        <f>SUM(B18:B29)</f>
        <v>350694</v>
      </c>
      <c r="C17" s="58">
        <f>SUM(C18:C29)</f>
        <v>1967000</v>
      </c>
      <c r="D17" s="59">
        <f t="shared" si="0"/>
        <v>-1616306</v>
      </c>
      <c r="E17" s="60">
        <f t="shared" si="1"/>
        <v>-82.17</v>
      </c>
    </row>
    <row r="18" spans="1:5" s="27" customFormat="1" ht="15" customHeight="1">
      <c r="A18" s="28" t="s">
        <v>92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93</v>
      </c>
      <c r="B19" s="61"/>
      <c r="C19" s="61"/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94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95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96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97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98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99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100</v>
      </c>
      <c r="B26" s="61">
        <v>350694</v>
      </c>
      <c r="C26" s="61">
        <v>1925000</v>
      </c>
      <c r="D26" s="62">
        <f t="shared" si="0"/>
        <v>-1574306</v>
      </c>
      <c r="E26" s="63">
        <f t="shared" si="1"/>
        <v>-81.78</v>
      </c>
    </row>
    <row r="27" spans="1:5" s="27" customFormat="1" ht="15" customHeight="1">
      <c r="A27" s="28" t="s">
        <v>101</v>
      </c>
      <c r="B27" s="61"/>
      <c r="C27" s="61">
        <v>42000</v>
      </c>
      <c r="D27" s="62">
        <f t="shared" si="0"/>
        <v>-42000</v>
      </c>
      <c r="E27" s="63">
        <f t="shared" si="1"/>
        <v>-100</v>
      </c>
    </row>
    <row r="28" spans="1:5" s="27" customFormat="1" ht="15" customHeight="1">
      <c r="A28" s="28" t="s">
        <v>102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103</v>
      </c>
      <c r="B29" s="61"/>
      <c r="C29" s="61"/>
      <c r="D29" s="62">
        <f t="shared" si="0"/>
        <v>0</v>
      </c>
      <c r="E29" s="63">
        <f t="shared" si="1"/>
        <v>0</v>
      </c>
    </row>
    <row r="30" spans="1:5" s="27" customFormat="1" ht="24.75" customHeight="1">
      <c r="A30" s="30" t="s">
        <v>104</v>
      </c>
      <c r="B30" s="58">
        <f>B7-B17</f>
        <v>-350694</v>
      </c>
      <c r="C30" s="58">
        <f>C7-C17</f>
        <v>23033000</v>
      </c>
      <c r="D30" s="59">
        <f t="shared" si="0"/>
        <v>-23383694</v>
      </c>
      <c r="E30" s="60">
        <f t="shared" si="1"/>
        <v>-101.52</v>
      </c>
    </row>
    <row r="31" spans="1:5" s="27" customFormat="1" ht="23.25" customHeight="1">
      <c r="A31" s="30" t="s">
        <v>105</v>
      </c>
      <c r="B31" s="58">
        <f>SUM(B32:B33)</f>
        <v>80309</v>
      </c>
      <c r="C31" s="58">
        <f>SUM(C32:C33)</f>
        <v>24000</v>
      </c>
      <c r="D31" s="59">
        <f t="shared" si="0"/>
        <v>56309</v>
      </c>
      <c r="E31" s="60">
        <f t="shared" si="1"/>
        <v>234.62</v>
      </c>
    </row>
    <row r="32" spans="1:5" s="27" customFormat="1" ht="15.75" customHeight="1">
      <c r="A32" s="28" t="s">
        <v>106</v>
      </c>
      <c r="B32" s="61">
        <v>80209</v>
      </c>
      <c r="C32" s="61">
        <v>24000</v>
      </c>
      <c r="D32" s="62">
        <f t="shared" si="0"/>
        <v>56209</v>
      </c>
      <c r="E32" s="63">
        <f t="shared" si="1"/>
        <v>234.2</v>
      </c>
    </row>
    <row r="33" spans="1:5" s="27" customFormat="1" ht="15.75" customHeight="1">
      <c r="A33" s="28" t="s">
        <v>107</v>
      </c>
      <c r="B33" s="61">
        <v>100</v>
      </c>
      <c r="C33" s="61">
        <v>0</v>
      </c>
      <c r="D33" s="62">
        <f t="shared" si="0"/>
        <v>100</v>
      </c>
      <c r="E33" s="63">
        <f t="shared" si="1"/>
        <v>0</v>
      </c>
    </row>
    <row r="34" spans="1:5" s="27" customFormat="1" ht="24.75" customHeight="1">
      <c r="A34" s="30" t="s">
        <v>108</v>
      </c>
      <c r="B34" s="58">
        <f>SUM(B35:B36)</f>
        <v>0</v>
      </c>
      <c r="C34" s="58">
        <f>SUM(C35:C36)</f>
        <v>0</v>
      </c>
      <c r="D34" s="59">
        <f t="shared" si="0"/>
        <v>0</v>
      </c>
      <c r="E34" s="60">
        <f t="shared" si="1"/>
        <v>0</v>
      </c>
    </row>
    <row r="35" spans="1:5" s="27" customFormat="1" ht="15.75" customHeight="1">
      <c r="A35" s="28" t="s">
        <v>109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110</v>
      </c>
      <c r="B36" s="61"/>
      <c r="C36" s="61"/>
      <c r="D36" s="62">
        <f t="shared" si="0"/>
        <v>0</v>
      </c>
      <c r="E36" s="63">
        <f t="shared" si="1"/>
        <v>0</v>
      </c>
    </row>
    <row r="37" spans="1:5" s="27" customFormat="1" ht="24" customHeight="1">
      <c r="A37" s="30" t="s">
        <v>111</v>
      </c>
      <c r="B37" s="58">
        <f>B31-B34</f>
        <v>80309</v>
      </c>
      <c r="C37" s="58">
        <f>C31-C34</f>
        <v>24000</v>
      </c>
      <c r="D37" s="59">
        <f t="shared" si="0"/>
        <v>56309</v>
      </c>
      <c r="E37" s="60">
        <f t="shared" si="1"/>
        <v>234.62</v>
      </c>
    </row>
    <row r="38" spans="1:5" s="27" customFormat="1" ht="24" customHeight="1">
      <c r="A38" s="30" t="s">
        <v>112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4" customHeight="1">
      <c r="A39" s="65" t="s">
        <v>113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22.5" customHeight="1" thickBot="1">
      <c r="A40" s="66" t="s">
        <v>114</v>
      </c>
      <c r="B40" s="39">
        <f>B30+B37+B38+B39</f>
        <v>-270385</v>
      </c>
      <c r="C40" s="39">
        <f>C30+C37+C38+C39</f>
        <v>23057000</v>
      </c>
      <c r="D40" s="67">
        <f t="shared" si="0"/>
        <v>-23327385</v>
      </c>
      <c r="E40" s="68">
        <f t="shared" si="1"/>
        <v>-101.17</v>
      </c>
    </row>
    <row r="41" s="27" customFormat="1" ht="25.5" customHeight="1"/>
    <row r="42" s="27" customFormat="1" ht="25.5" customHeight="1"/>
    <row r="43" ht="25.5" customHeight="1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9"/>
  <dimension ref="A1:F76"/>
  <sheetViews>
    <sheetView workbookViewId="0" topLeftCell="A1">
      <selection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68575990</v>
      </c>
      <c r="C6" s="14">
        <f>ROUND(IF(B$6&gt;0,(B6/B$6)*100,0),2)</f>
        <v>100</v>
      </c>
      <c r="D6" s="15" t="s">
        <v>6</v>
      </c>
      <c r="E6" s="14">
        <f>SUM(E7,E13,E17,E21)</f>
        <v>68846375</v>
      </c>
      <c r="F6" s="16">
        <f aca="true" t="shared" si="0" ref="F6:F11">ROUND(IF(E$47&gt;0,(E6/E$47)*100,0),2)</f>
        <v>100.39</v>
      </c>
    </row>
    <row r="7" spans="1:6" s="17" customFormat="1" ht="16.5" customHeight="1">
      <c r="A7" s="18" t="s">
        <v>7</v>
      </c>
      <c r="B7" s="19">
        <f>SUM(B8:B13)</f>
        <v>68575990</v>
      </c>
      <c r="C7" s="19">
        <f>ROUND(IF(B$6&gt;0,(B7/B$6)*100,0),2)</f>
        <v>100</v>
      </c>
      <c r="D7" s="20" t="s">
        <v>8</v>
      </c>
      <c r="E7" s="19">
        <f>SUM(E8:E11)</f>
        <v>0</v>
      </c>
      <c r="F7" s="21">
        <f t="shared" si="0"/>
        <v>0</v>
      </c>
    </row>
    <row r="8" spans="1:6" s="27" customFormat="1" ht="13.5" customHeight="1">
      <c r="A8" s="22" t="s">
        <v>9</v>
      </c>
      <c r="B8" s="23">
        <v>68575990</v>
      </c>
      <c r="C8" s="24">
        <f>ROUND(IF(B$6=0,0,(B8/B$6)*100),2)</f>
        <v>100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/>
      <c r="F9" s="26">
        <f t="shared" si="0"/>
        <v>0</v>
      </c>
    </row>
    <row r="10" spans="1:6" s="27" customFormat="1" ht="13.5" customHeight="1">
      <c r="A10" s="28" t="s">
        <v>13</v>
      </c>
      <c r="B10" s="23"/>
      <c r="C10" s="24">
        <f t="shared" si="1"/>
        <v>0</v>
      </c>
      <c r="D10" s="25" t="s">
        <v>14</v>
      </c>
      <c r="E10" s="23"/>
      <c r="F10" s="26">
        <f t="shared" si="0"/>
        <v>0</v>
      </c>
    </row>
    <row r="11" spans="1:6" s="27" customFormat="1" ht="13.5" customHeight="1">
      <c r="A11" s="28" t="s">
        <v>15</v>
      </c>
      <c r="B11" s="23"/>
      <c r="C11" s="24">
        <f t="shared" si="1"/>
        <v>0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/>
      <c r="C12" s="24">
        <f t="shared" si="1"/>
        <v>0</v>
      </c>
      <c r="D12" s="29"/>
      <c r="E12" s="24"/>
      <c r="F12" s="26"/>
    </row>
    <row r="13" spans="1:6" s="27" customFormat="1" ht="15.75" customHeight="1">
      <c r="A13" s="28" t="s">
        <v>18</v>
      </c>
      <c r="B13" s="23"/>
      <c r="C13" s="24">
        <f t="shared" si="1"/>
        <v>0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0</v>
      </c>
      <c r="C14" s="19">
        <f t="shared" si="1"/>
        <v>0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68846375</v>
      </c>
      <c r="F17" s="21">
        <f>ROUND(IF(E$47&gt;0,(E17/E$47)*100,0),2)</f>
        <v>100.39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68846375</v>
      </c>
      <c r="F19" s="26">
        <f>ROUND(IF(E$47&gt;0,(E19/E$47)*100,0),2)</f>
        <v>100.39</v>
      </c>
    </row>
    <row r="20" spans="1:6" s="27" customFormat="1" ht="15" customHeight="1">
      <c r="A20" s="28" t="s">
        <v>31</v>
      </c>
      <c r="B20" s="23"/>
      <c r="C20" s="24">
        <f t="shared" si="2"/>
        <v>0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0</v>
      </c>
      <c r="C21" s="19">
        <f t="shared" si="2"/>
        <v>0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/>
      <c r="C22" s="24">
        <f t="shared" si="2"/>
        <v>0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/>
      <c r="C23" s="24">
        <f t="shared" si="2"/>
        <v>0</v>
      </c>
      <c r="D23" s="29"/>
      <c r="E23" s="24"/>
      <c r="F23" s="26"/>
    </row>
    <row r="24" spans="1:6" s="27" customFormat="1" ht="15" customHeight="1">
      <c r="A24" s="28" t="s">
        <v>37</v>
      </c>
      <c r="B24" s="23"/>
      <c r="C24" s="24">
        <f t="shared" si="2"/>
        <v>0</v>
      </c>
      <c r="D24" s="20"/>
      <c r="E24" s="24"/>
      <c r="F24" s="21"/>
    </row>
    <row r="25" spans="1:6" s="27" customFormat="1" ht="15" customHeight="1">
      <c r="A25" s="28" t="s">
        <v>38</v>
      </c>
      <c r="B25" s="23"/>
      <c r="C25" s="24">
        <f t="shared" si="2"/>
        <v>0</v>
      </c>
      <c r="D25" s="29"/>
      <c r="E25" s="24"/>
      <c r="F25" s="26"/>
    </row>
    <row r="26" spans="1:6" s="27" customFormat="1" ht="15" customHeight="1">
      <c r="A26" s="28" t="s">
        <v>39</v>
      </c>
      <c r="B26" s="23"/>
      <c r="C26" s="24">
        <f t="shared" si="2"/>
        <v>0</v>
      </c>
      <c r="D26" s="32" t="s">
        <v>40</v>
      </c>
      <c r="E26" s="19">
        <f>E27+E30+E34+E38</f>
        <v>-270385</v>
      </c>
      <c r="F26" s="21">
        <f>ROUND(IF(E$47&gt;0,(E26/E$47)*100,0),2)</f>
        <v>-0.39</v>
      </c>
    </row>
    <row r="27" spans="1:6" s="27" customFormat="1" ht="15" customHeight="1">
      <c r="A27" s="28" t="s">
        <v>41</v>
      </c>
      <c r="B27" s="23"/>
      <c r="C27" s="24">
        <f t="shared" si="2"/>
        <v>0</v>
      </c>
      <c r="D27" s="20" t="s">
        <v>42</v>
      </c>
      <c r="E27" s="33">
        <f>SUM(E28)</f>
        <v>0</v>
      </c>
      <c r="F27" s="21">
        <f>ROUND(IF(E$47&gt;0,(E27/E$47)*100,0),2)</f>
        <v>0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/>
      <c r="F28" s="26">
        <f>ROUND(IF(E$47&gt;0,(E28/E$47)*100,0),2)</f>
        <v>0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/>
      <c r="C30" s="24">
        <f t="shared" si="2"/>
        <v>0</v>
      </c>
      <c r="D30" s="20" t="s">
        <v>47</v>
      </c>
      <c r="E30" s="19">
        <f>SUM(E31:E32)</f>
        <v>0</v>
      </c>
      <c r="F30" s="21">
        <f>ROUND(IF(E$47&gt;0,(E30/E$47)*100,0),2)</f>
        <v>0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/>
      <c r="F31" s="26">
        <f>ROUND(IF(E$47&gt;0,(E31/E$47)*100,0),2)</f>
        <v>0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/>
      <c r="F32" s="26">
        <f>ROUND(IF(E$47&gt;0,(E32/E$47)*100,0),2)</f>
        <v>0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-270385</v>
      </c>
      <c r="F34" s="21">
        <f>ROUND(IF(E$47&gt;0,(E34/E$47)*100,0),2)</f>
        <v>-0.39</v>
      </c>
    </row>
    <row r="35" spans="1:6" s="27" customFormat="1" ht="15" customHeight="1">
      <c r="A35" s="30" t="s">
        <v>55</v>
      </c>
      <c r="B35" s="19">
        <f>SUM(B36)</f>
        <v>0</v>
      </c>
      <c r="C35" s="19">
        <f t="shared" si="2"/>
        <v>0</v>
      </c>
      <c r="D35" s="25" t="s">
        <v>56</v>
      </c>
      <c r="E35" s="23"/>
      <c r="F35" s="26">
        <f>ROUND(IF(E$47&gt;0,(E35/E$47)*100,0),2)</f>
        <v>0</v>
      </c>
    </row>
    <row r="36" spans="1:6" s="27" customFormat="1" ht="15" customHeight="1">
      <c r="A36" s="28" t="s">
        <v>57</v>
      </c>
      <c r="B36" s="23"/>
      <c r="C36" s="24">
        <f t="shared" si="2"/>
        <v>0</v>
      </c>
      <c r="D36" s="25" t="s">
        <v>58</v>
      </c>
      <c r="E36" s="23">
        <v>-270385</v>
      </c>
      <c r="F36" s="26">
        <f>ROUND(IF(E$47&gt;0,(E36/E$47)*100,0),2)</f>
        <v>-0.39</v>
      </c>
    </row>
    <row r="37" spans="1:6" s="27" customFormat="1" ht="15" customHeight="1">
      <c r="A37" s="30" t="s">
        <v>59</v>
      </c>
      <c r="B37" s="19">
        <f>SUM(B38)</f>
        <v>0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/>
      <c r="C38" s="24">
        <f t="shared" si="2"/>
        <v>0</v>
      </c>
      <c r="D38" s="20" t="s">
        <v>61</v>
      </c>
      <c r="E38" s="19">
        <f>SUM(E39:E43)</f>
        <v>0</v>
      </c>
      <c r="F38" s="21">
        <f aca="true" t="shared" si="3" ref="F38:F43">ROUND(IF(E$47&gt;0,(E38/E$47)*100,0),2)</f>
        <v>0</v>
      </c>
    </row>
    <row r="39" spans="1:6" s="27" customFormat="1" ht="15.75" customHeight="1">
      <c r="A39" s="30" t="s">
        <v>62</v>
      </c>
      <c r="B39" s="19">
        <f>SUM(B40:B43)</f>
        <v>0</v>
      </c>
      <c r="C39" s="19">
        <f t="shared" si="2"/>
        <v>0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/>
      <c r="C41" s="24">
        <f t="shared" si="2"/>
        <v>0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/>
      <c r="F43" s="26">
        <f t="shared" si="3"/>
        <v>0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68575990</v>
      </c>
      <c r="C47" s="39">
        <f>IF(B$6&gt;0,(B47/B$6)*100,0)</f>
        <v>100</v>
      </c>
      <c r="D47" s="38" t="s">
        <v>72</v>
      </c>
      <c r="E47" s="39">
        <f>E6+E26</f>
        <v>68575990</v>
      </c>
      <c r="F47" s="40">
        <f>IF(E$47&gt;0,(E47/E$47)*100,0)</f>
        <v>100</v>
      </c>
    </row>
    <row r="48" spans="1:6" s="27" customFormat="1" ht="17.25" customHeight="1">
      <c r="A48" s="41"/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5">
    <mergeCell ref="A1:F1"/>
    <mergeCell ref="A2:F2"/>
    <mergeCell ref="A3:E3"/>
    <mergeCell ref="A48:B48"/>
    <mergeCell ref="C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2010-09-02T09:18:36Z</dcterms:created>
  <dcterms:modified xsi:type="dcterms:W3CDTF">2010-09-02T09:19:23Z</dcterms:modified>
  <cp:category/>
  <cp:version/>
  <cp:contentType/>
  <cp:contentStatus/>
</cp:coreProperties>
</file>