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1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ill" hidden="1">#REF!</definedName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 localSheetId="0">#REF!</definedName>
    <definedName name="oil1">#REF!</definedName>
    <definedName name="oil2" localSheetId="0">#REF!</definedName>
    <definedName name="oil2">#REF!</definedName>
    <definedName name="_xlnm.Print_Area" localSheetId="0">'109'!$A$1:$H$89</definedName>
    <definedName name="Print_Area_MI">#REF!</definedName>
    <definedName name="_xlnm.Print_Titles" localSheetId="0">'109'!$1:$5</definedName>
    <definedName name="rate">#REF!</definedName>
    <definedName name="rate2" localSheetId="0">'[5]員額(2)'!#REF!</definedName>
    <definedName name="rate2">'[2]員額(2)'!#REF!</definedName>
    <definedName name="rate3" localSheetId="0">'[5]員額(2)'!#REF!</definedName>
    <definedName name="rate3">'[2]員額(2)'!#REF!</definedName>
    <definedName name="職能表預" localSheetId="0">'[6]員額(2)'!#REF!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<sst xmlns="http://schemas.openxmlformats.org/spreadsheetml/2006/main" count="101" uniqueCount="97">
  <si>
    <t>行政院國家發展基金</t>
  </si>
  <si>
    <t>營建建設基金</t>
  </si>
  <si>
    <t>國軍生產及服務作業基金</t>
  </si>
  <si>
    <t>國軍老舊眷村改建基金</t>
  </si>
  <si>
    <t>國立臺灣大學附設醫院作業基金</t>
  </si>
  <si>
    <t>國立成功大學附設醫院作業基金</t>
  </si>
  <si>
    <t>經濟作業基金</t>
  </si>
  <si>
    <t>交通作業基金</t>
  </si>
  <si>
    <t>國軍退除役官兵安置基金</t>
  </si>
  <si>
    <t>榮民醫療作業基金</t>
  </si>
  <si>
    <t>農業作業基金</t>
  </si>
  <si>
    <t>醫療藥品基金</t>
  </si>
  <si>
    <t>故宮文物藝術發展基金</t>
  </si>
  <si>
    <t>原住民族綜合發展基金</t>
  </si>
  <si>
    <t>中央政府債務基金</t>
  </si>
  <si>
    <t>行政院國家科學技術發展基金</t>
  </si>
  <si>
    <t>離島建設基金</t>
  </si>
  <si>
    <t>行政院公營事業民營化基金</t>
  </si>
  <si>
    <t>學產基金</t>
  </si>
  <si>
    <t>經濟特別收入基金</t>
  </si>
  <si>
    <t>核能發電後端營運基金</t>
  </si>
  <si>
    <t>航港建設基金</t>
  </si>
  <si>
    <t>核子事故緊急應變基金</t>
  </si>
  <si>
    <t>農業特別收入基金</t>
  </si>
  <si>
    <t>就業安定基金</t>
  </si>
  <si>
    <t>環境保護基金</t>
  </si>
  <si>
    <t>金融監督管理基金</t>
  </si>
  <si>
    <t>2.</t>
  </si>
  <si>
    <t>中央銀行</t>
  </si>
  <si>
    <t>台灣糖業股份有限公司</t>
  </si>
  <si>
    <t>台灣中油股份有限公司</t>
  </si>
  <si>
    <t>台灣電力股份有限公司</t>
  </si>
  <si>
    <t>台灣自來水股份有限公司</t>
  </si>
  <si>
    <t>中國輸出入銀行</t>
  </si>
  <si>
    <t>中央存款保險股份有限公司</t>
  </si>
  <si>
    <t>臺灣金融控股股份有限公司</t>
  </si>
  <si>
    <t>臺灣土地銀行股份有限公司</t>
  </si>
  <si>
    <t>財政部印刷廠</t>
  </si>
  <si>
    <t>中華郵政股份有限公司</t>
  </si>
  <si>
    <t>交通部臺灣鐵路管理局</t>
  </si>
  <si>
    <t>(二)非營業部分－作業基金</t>
  </si>
  <si>
    <t>國立陽明大學附設醫院作業基金</t>
  </si>
  <si>
    <t xml:space="preserve">國立高級中等學校校務基金 </t>
  </si>
  <si>
    <t>法務部矯正機關作業基金</t>
  </si>
  <si>
    <t>水資源作業基金</t>
  </si>
  <si>
    <t>勞工保險局作業基金</t>
  </si>
  <si>
    <t>管制藥品製藥工廠作業基金</t>
  </si>
  <si>
    <t>全民健康保險基金</t>
  </si>
  <si>
    <t>國民年金保險基金</t>
  </si>
  <si>
    <t>國立文化機構作業基金</t>
  </si>
  <si>
    <t>考選業務基金</t>
  </si>
  <si>
    <t>(三)非營業部分－債務基金</t>
  </si>
  <si>
    <t>(四)非營業部分－特別收入
　  基金</t>
  </si>
  <si>
    <t>中央研究院科學研究基金</t>
  </si>
  <si>
    <t>花東地區永續發展基金</t>
  </si>
  <si>
    <t>新住民發展基金</t>
  </si>
  <si>
    <t>研發及產業訓儲替代役基金</t>
  </si>
  <si>
    <t>警察消防海巡移民空勤人員及協勤民力安全基金</t>
  </si>
  <si>
    <t>運動發展基金</t>
  </si>
  <si>
    <t>通訊傳播監督管理基金</t>
  </si>
  <si>
    <t>有線廣播電視事業發展基金</t>
  </si>
  <si>
    <t>反托拉斯基金</t>
  </si>
  <si>
    <t>(五)非營業部分－資本計畫
　  基金</t>
  </si>
  <si>
    <t>國軍營舍及設施改建基金</t>
  </si>
  <si>
    <t>國土永續發展基金</t>
  </si>
  <si>
    <t>大專校院轉型及退場基金</t>
  </si>
  <si>
    <t>衛生福利特別收入基金</t>
  </si>
  <si>
    <t>中央政府總預算案</t>
  </si>
  <si>
    <t>基金別預算分析表</t>
  </si>
  <si>
    <t>單位：新臺幣千元</t>
  </si>
  <si>
    <t>基金別</t>
  </si>
  <si>
    <t>本年度預算數</t>
  </si>
  <si>
    <t>上年度預算數</t>
  </si>
  <si>
    <t>本年度與上年度比較</t>
  </si>
  <si>
    <t>收入</t>
  </si>
  <si>
    <t>支出</t>
  </si>
  <si>
    <t>二、特種基金</t>
  </si>
  <si>
    <t>(一)營業部分</t>
  </si>
  <si>
    <t>附註：</t>
  </si>
  <si>
    <t>1.</t>
  </si>
  <si>
    <t>普通基金之「收入」及「支出」分別為總預算之歲入及歲出。</t>
  </si>
  <si>
    <t>特別預算之收入不含自償性財源；支出不含自償性經費。</t>
  </si>
  <si>
    <t>特種基金之「營業部分」，其「收入」包括營業收入、營業外收入等，「支出」包括營業成本、營業費用、營業外費用及所得稅費用等；「非營業部分－作業基金」，其「收入」包括業務收入、業務外收入等，「支出」包括業務成本與費用、業務外費用等；「非營業部分－債務基金」、「非營業部分－特別收入基金」及「非營業部分－資本計畫基金」，其「收入」及「支出」分別為基金來源及基金用途。</t>
  </si>
  <si>
    <t>臺灣菸酒股份有限公司</t>
  </si>
  <si>
    <t>臺灣港務股份有限公司</t>
  </si>
  <si>
    <t>桃園國際機場股份有限公司</t>
  </si>
  <si>
    <t>一、普通基金</t>
  </si>
  <si>
    <t>(一)總預算部分</t>
  </si>
  <si>
    <t>(二)特別預算部分</t>
  </si>
  <si>
    <t>國立大學校院校務基金(48所學校綜計)</t>
  </si>
  <si>
    <t>毒品防制基金</t>
  </si>
  <si>
    <t>科學園區管理局作業基金</t>
  </si>
  <si>
    <t>中華民國109年度</t>
  </si>
  <si>
    <t>教育部所屬機構作業基金</t>
  </si>
  <si>
    <t>總預算109年度現金撥充基金236億元、特別預算109年度現金撥充基金118億元，作為各該基金興建其設施、設備等所需資金，因非經常性收支，故均未計入前開各基金之收入及支出。</t>
  </si>
  <si>
    <r>
      <t>特種基金之營業部分及非營業部分之作業基金，其固定資產建設改良擴充、資金轉投資等資本支出，</t>
    </r>
    <r>
      <rPr>
        <sz val="12"/>
        <color indexed="8"/>
        <rFont val="新細明體"/>
        <family val="1"/>
      </rPr>
      <t>109年度共計3,305億元，未列入各該基金之支出。</t>
    </r>
  </si>
  <si>
    <t>參考表4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</si>
</sst>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#,##0.0_ "/>
    <numFmt numFmtId="184" formatCode="0.0_ "/>
    <numFmt numFmtId="185" formatCode="0.00_ "/>
    <numFmt numFmtId="186" formatCode="_-* #,##0_-;\-* #,##0_-;_-* &quot;-&quot;??_-;_-@_-"/>
    <numFmt numFmtId="187" formatCode="#,##0.00_ "/>
    <numFmt numFmtId="188" formatCode="#,##0\ "/>
    <numFmt numFmtId="189" formatCode="#,##0.0;[Red]#,##0.0"/>
    <numFmt numFmtId="190" formatCode="\+#,##0;\-#,##0"/>
    <numFmt numFmtId="191" formatCode="0.00\ "/>
    <numFmt numFmtId="192" formatCode="0.0\ "/>
    <numFmt numFmtId="193" formatCode="#,##0.00\ "/>
    <numFmt numFmtId="194" formatCode="#\ ##0\ \ \ \ \ "/>
    <numFmt numFmtId="195" formatCode="0.00_ \ \ \ \ "/>
    <numFmt numFmtId="196" formatCode="0.0_ \ \ \ \ \ "/>
    <numFmt numFmtId="197" formatCode="0.00_ \ \ \ \ \ \ \ \ "/>
    <numFmt numFmtId="198" formatCode="0.00_ \ \ \ \ \ "/>
    <numFmt numFmtId="199" formatCode="#,##0_);[Red]\(#,##0\)"/>
    <numFmt numFmtId="200" formatCode="#,##0\ \ "/>
    <numFmt numFmtId="201" formatCode="0.0\ \ "/>
    <numFmt numFmtId="202" formatCode="0.0"/>
    <numFmt numFmtId="203" formatCode="#,##0."/>
    <numFmt numFmtId="204" formatCode="General_)"/>
    <numFmt numFmtId="205" formatCode="0.00_)"/>
    <numFmt numFmtId="206" formatCode="#,##0;\-#,##0;\-;"/>
    <numFmt numFmtId="207" formatCode="#,##0\ \ \ \ "/>
    <numFmt numFmtId="208" formatCode="#,##0;[Red]#,##0"/>
    <numFmt numFmtId="209" formatCode="0.0_);[Red]\(0.0\)"/>
    <numFmt numFmtId="210" formatCode="_-* #,##0_-;\-* #,##0_-;_-* &quot;－&quot;_-;_-@_-"/>
    <numFmt numFmtId="211" formatCode="_-* #,##0.0_-;\-* #,##0.0_-;_-* &quot;-&quot;??_-;_-@_-"/>
    <numFmt numFmtId="212" formatCode="0.0%"/>
    <numFmt numFmtId="213" formatCode="0.000_ "/>
    <numFmt numFmtId="214" formatCode="#,##0;\(\-\)#,##0"/>
    <numFmt numFmtId="215" formatCode="[$-404]AM/PM\ hh:mm:ss"/>
    <numFmt numFmtId="216" formatCode="0.00_);[Red]\(0.00\)"/>
    <numFmt numFmtId="217" formatCode="0_);[Red]\(0\)"/>
  </numFmts>
  <fonts count="39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b/>
      <sz val="18"/>
      <name val="新細明體"/>
      <family val="1"/>
    </font>
    <font>
      <b/>
      <sz val="18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1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Arial"/>
      <family val="2"/>
    </font>
    <font>
      <sz val="14"/>
      <color indexed="8"/>
      <name val="標楷體"/>
      <family val="4"/>
    </font>
    <font>
      <sz val="11"/>
      <color theme="1"/>
      <name val="Arial"/>
      <family val="2"/>
    </font>
    <font>
      <sz val="12"/>
      <color theme="1"/>
      <name val="新細明體"/>
      <family val="1"/>
    </font>
    <font>
      <sz val="14"/>
      <color theme="1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38" fontId="1" fillId="0" borderId="0" applyBorder="0" applyAlignment="0">
      <protection/>
    </xf>
    <xf numFmtId="204" fontId="2" fillId="16" borderId="1" applyNumberFormat="0" applyFont="0" applyFill="0" applyBorder="0">
      <alignment horizontal="center" vertical="center"/>
      <protection/>
    </xf>
    <xf numFmtId="205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2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3" fillId="0" borderId="4" applyNumberFormat="0" applyFill="0" applyAlignment="0" applyProtection="0"/>
    <xf numFmtId="0" fontId="0" fillId="19" borderId="5" applyNumberFormat="0" applyFont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3" applyNumberFormat="0" applyAlignment="0" applyProtection="0"/>
    <xf numFmtId="0" fontId="30" fillId="18" borderId="9" applyNumberFormat="0" applyAlignment="0" applyProtection="0"/>
    <xf numFmtId="0" fontId="31" fillId="24" borderId="10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9" fillId="0" borderId="0" xfId="37" applyNumberFormat="1" applyFont="1" applyFill="1" applyAlignment="1">
      <alignment horizontal="left" vertical="center"/>
      <protection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5" fillId="0" borderId="0" xfId="0" applyFont="1" applyFill="1" applyAlignment="1">
      <alignment horizontal="right" vertical="center"/>
    </xf>
    <xf numFmtId="0" fontId="14" fillId="0" borderId="1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82" fontId="16" fillId="0" borderId="12" xfId="0" applyNumberFormat="1" applyFont="1" applyFill="1" applyBorder="1" applyAlignment="1">
      <alignment vertical="top"/>
    </xf>
    <xf numFmtId="41" fontId="16" fillId="0" borderId="12" xfId="0" applyNumberFormat="1" applyFont="1" applyFill="1" applyBorder="1" applyAlignment="1">
      <alignment vertical="top"/>
    </xf>
    <xf numFmtId="182" fontId="16" fillId="0" borderId="13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 applyProtection="1">
      <alignment horizontal="left" vertical="top" wrapText="1" shrinkToFit="1"/>
      <protection/>
    </xf>
    <xf numFmtId="0" fontId="0" fillId="0" borderId="14" xfId="0" applyFont="1" applyFill="1" applyBorder="1" applyAlignment="1" applyProtection="1">
      <alignment vertical="top" wrapText="1" shrinkToFit="1"/>
      <protection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distributed" vertical="top"/>
    </xf>
    <xf numFmtId="186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203" fontId="0" fillId="0" borderId="0" xfId="0" applyNumberFormat="1" applyFont="1" applyFill="1" applyBorder="1" applyAlignment="1" quotePrefix="1">
      <alignment horizontal="right" vertical="top"/>
    </xf>
    <xf numFmtId="0" fontId="0" fillId="0" borderId="0" xfId="37" applyNumberFormat="1" applyFont="1" applyFill="1" applyAlignment="1">
      <alignment vertical="center"/>
      <protection/>
    </xf>
    <xf numFmtId="203" fontId="0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horizontal="distributed" vertical="center"/>
    </xf>
    <xf numFmtId="186" fontId="15" fillId="0" borderId="0" xfId="38" applyNumberFormat="1" applyFont="1" applyFill="1" applyAlignment="1">
      <alignment horizontal="distributed" vertical="center"/>
    </xf>
    <xf numFmtId="182" fontId="16" fillId="0" borderId="15" xfId="0" applyNumberFormat="1" applyFont="1" applyFill="1" applyBorder="1" applyAlignment="1">
      <alignment vertical="top"/>
    </xf>
    <xf numFmtId="182" fontId="36" fillId="25" borderId="12" xfId="0" applyNumberFormat="1" applyFont="1" applyFill="1" applyBorder="1" applyAlignment="1">
      <alignment vertical="top"/>
    </xf>
    <xf numFmtId="182" fontId="0" fillId="0" borderId="0" xfId="0" applyNumberFormat="1" applyFont="1" applyFill="1" applyAlignment="1">
      <alignment horizontal="distributed" vertical="center"/>
    </xf>
    <xf numFmtId="182" fontId="0" fillId="0" borderId="0" xfId="0" applyNumberFormat="1" applyFont="1" applyFill="1" applyBorder="1" applyAlignment="1">
      <alignment horizontal="distributed" vertical="center"/>
    </xf>
    <xf numFmtId="0" fontId="37" fillId="25" borderId="14" xfId="0" applyFont="1" applyFill="1" applyBorder="1" applyAlignment="1" applyProtection="1">
      <alignment vertical="top" wrapText="1" shrinkToFit="1"/>
      <protection/>
    </xf>
    <xf numFmtId="203" fontId="37" fillId="25" borderId="0" xfId="0" applyNumberFormat="1" applyFont="1" applyFill="1" applyAlignment="1">
      <alignment vertical="top"/>
    </xf>
    <xf numFmtId="182" fontId="36" fillId="25" borderId="13" xfId="0" applyNumberFormat="1" applyFont="1" applyFill="1" applyBorder="1" applyAlignment="1">
      <alignment vertical="top"/>
    </xf>
    <xf numFmtId="203" fontId="37" fillId="25" borderId="0" xfId="0" applyNumberFormat="1" applyFont="1" applyFill="1" applyBorder="1" applyAlignment="1">
      <alignment vertical="top"/>
    </xf>
    <xf numFmtId="0" fontId="37" fillId="25" borderId="14" xfId="0" applyFont="1" applyFill="1" applyBorder="1" applyAlignment="1">
      <alignment vertical="top" wrapText="1" shrinkToFit="1"/>
    </xf>
    <xf numFmtId="0" fontId="37" fillId="25" borderId="14" xfId="0" applyFont="1" applyFill="1" applyBorder="1" applyAlignment="1">
      <alignment vertical="top"/>
    </xf>
    <xf numFmtId="0" fontId="37" fillId="25" borderId="0" xfId="0" applyFont="1" applyFill="1" applyBorder="1" applyAlignment="1" applyProtection="1">
      <alignment vertical="top" wrapText="1" shrinkToFit="1"/>
      <protection/>
    </xf>
    <xf numFmtId="203" fontId="37" fillId="25" borderId="16" xfId="0" applyNumberFormat="1" applyFont="1" applyFill="1" applyBorder="1" applyAlignment="1">
      <alignment vertical="top"/>
    </xf>
    <xf numFmtId="0" fontId="37" fillId="25" borderId="17" xfId="0" applyFont="1" applyFill="1" applyBorder="1" applyAlignment="1" applyProtection="1">
      <alignment vertical="top" wrapText="1" shrinkToFit="1"/>
      <protection/>
    </xf>
    <xf numFmtId="182" fontId="36" fillId="25" borderId="18" xfId="0" applyNumberFormat="1" applyFont="1" applyFill="1" applyBorder="1" applyAlignment="1">
      <alignment vertical="top"/>
    </xf>
    <xf numFmtId="182" fontId="36" fillId="25" borderId="19" xfId="0" applyNumberFormat="1" applyFont="1" applyFill="1" applyBorder="1" applyAlignment="1">
      <alignment vertical="top"/>
    </xf>
    <xf numFmtId="182" fontId="36" fillId="25" borderId="20" xfId="0" applyNumberFormat="1" applyFont="1" applyFill="1" applyBorder="1" applyAlignment="1">
      <alignment vertical="top"/>
    </xf>
    <xf numFmtId="203" fontId="37" fillId="25" borderId="0" xfId="0" applyNumberFormat="1" applyFont="1" applyFill="1" applyBorder="1" applyAlignment="1" quotePrefix="1">
      <alignment horizontal="right" vertical="top"/>
    </xf>
    <xf numFmtId="0" fontId="37" fillId="25" borderId="17" xfId="0" applyFont="1" applyFill="1" applyBorder="1" applyAlignment="1">
      <alignment vertical="top" wrapText="1" shrinkToFi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top" wrapText="1" shrinkToFit="1"/>
      <protection/>
    </xf>
    <xf numFmtId="0" fontId="0" fillId="0" borderId="14" xfId="0" applyFont="1" applyFill="1" applyBorder="1" applyAlignment="1" applyProtection="1">
      <alignment horizontal="left" vertical="top" wrapText="1" shrinkToFit="1"/>
      <protection/>
    </xf>
    <xf numFmtId="0" fontId="37" fillId="25" borderId="0" xfId="0" applyFont="1" applyFill="1" applyBorder="1" applyAlignment="1">
      <alignment vertical="top" wrapText="1"/>
    </xf>
    <xf numFmtId="0" fontId="37" fillId="25" borderId="14" xfId="0" applyFont="1" applyFill="1" applyBorder="1" applyAlignment="1">
      <alignment vertical="top" wrapText="1"/>
    </xf>
    <xf numFmtId="0" fontId="37" fillId="25" borderId="0" xfId="0" applyFont="1" applyFill="1" applyBorder="1" applyAlignment="1">
      <alignment vertical="top"/>
    </xf>
    <xf numFmtId="0" fontId="37" fillId="25" borderId="14" xfId="0" applyFont="1" applyFill="1" applyBorder="1" applyAlignment="1">
      <alignment vertical="top"/>
    </xf>
    <xf numFmtId="0" fontId="14" fillId="0" borderId="1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203" fontId="37" fillId="25" borderId="2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7" fillId="0" borderId="0" xfId="0" applyFont="1" applyFill="1" applyBorder="1" applyAlignment="1" applyProtection="1">
      <alignment horizontal="justify" vertical="top" wrapText="1" shrinkToFit="1"/>
      <protection/>
    </xf>
    <xf numFmtId="0" fontId="37" fillId="25" borderId="0" xfId="0" applyFont="1" applyFill="1" applyBorder="1" applyAlignment="1" applyProtection="1">
      <alignment horizontal="justify" vertical="top" wrapText="1" shrinkToFit="1"/>
      <protection/>
    </xf>
    <xf numFmtId="203" fontId="37" fillId="25" borderId="0" xfId="0" applyNumberFormat="1" applyFont="1" applyFill="1" applyBorder="1" applyAlignment="1">
      <alignment vertical="top" wrapText="1"/>
    </xf>
    <xf numFmtId="203" fontId="37" fillId="25" borderId="14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 applyProtection="1">
      <alignment horizontal="left" vertical="top" wrapText="1" shrinkToFit="1"/>
      <protection/>
    </xf>
    <xf numFmtId="0" fontId="11" fillId="0" borderId="0" xfId="0" applyFont="1" applyFill="1" applyAlignment="1">
      <alignment horizont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distributed" vertical="center"/>
    </xf>
    <xf numFmtId="0" fontId="38" fillId="25" borderId="1" xfId="0" applyFont="1" applyFill="1" applyBorder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縣市收支估計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貨幣[0]_Apply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bas.gov.tw/90&#24180;&#24230;&#38928;&#31639;\90&#38928;&#31639;\90&#27010;&#31639;&#20998;&#2651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bas.gov.tw/&#38928;&#31639;\89&#38928;&#31639;\&#38928;&#31639;\88&#38928;&#31639;\88bgt-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bas.gov.tw/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  <sheetName val="員工人數及給與計算表ol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90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00390625" defaultRowHeight="16.5"/>
  <cols>
    <col min="1" max="1" width="4.50390625" style="14" customWidth="1"/>
    <col min="2" max="2" width="23.125" style="14" customWidth="1"/>
    <col min="3" max="3" width="15.125" style="14" customWidth="1"/>
    <col min="4" max="4" width="15.00390625" style="14" customWidth="1"/>
    <col min="5" max="5" width="15.125" style="14" customWidth="1"/>
    <col min="6" max="6" width="15.00390625" style="14" customWidth="1"/>
    <col min="7" max="7" width="12.875" style="14" customWidth="1"/>
    <col min="8" max="8" width="13.50390625" style="14" customWidth="1"/>
    <col min="9" max="10" width="18.50390625" style="14" customWidth="1"/>
    <col min="11" max="16384" width="9.00390625" style="14" customWidth="1"/>
  </cols>
  <sheetData>
    <row r="1" spans="1:8" s="13" customFormat="1" ht="27.75" customHeight="1">
      <c r="A1" s="1"/>
      <c r="B1" s="2"/>
      <c r="C1" s="62" t="s">
        <v>67</v>
      </c>
      <c r="D1" s="62"/>
      <c r="E1" s="62"/>
      <c r="F1" s="62"/>
      <c r="G1" s="2"/>
      <c r="H1" s="2"/>
    </row>
    <row r="2" spans="1:8" s="13" customFormat="1" ht="27.75" customHeight="1">
      <c r="A2" s="66" t="s">
        <v>96</v>
      </c>
      <c r="B2" s="66"/>
      <c r="C2" s="68" t="s">
        <v>68</v>
      </c>
      <c r="D2" s="68"/>
      <c r="E2" s="68"/>
      <c r="F2" s="68"/>
      <c r="G2" s="3"/>
      <c r="H2" s="3"/>
    </row>
    <row r="3" spans="2:8" ht="27.75" customHeight="1">
      <c r="B3" s="4"/>
      <c r="C3" s="4"/>
      <c r="D3" s="67" t="s">
        <v>92</v>
      </c>
      <c r="E3" s="67"/>
      <c r="F3" s="4"/>
      <c r="H3" s="5" t="s">
        <v>69</v>
      </c>
    </row>
    <row r="4" spans="1:10" s="8" customFormat="1" ht="24.75" customHeight="1">
      <c r="A4" s="63" t="s">
        <v>70</v>
      </c>
      <c r="B4" s="64"/>
      <c r="C4" s="65" t="s">
        <v>71</v>
      </c>
      <c r="D4" s="65"/>
      <c r="E4" s="51" t="s">
        <v>72</v>
      </c>
      <c r="F4" s="51"/>
      <c r="G4" s="51" t="s">
        <v>73</v>
      </c>
      <c r="H4" s="52"/>
      <c r="I4" s="44"/>
      <c r="J4" s="44"/>
    </row>
    <row r="5" spans="1:10" s="9" customFormat="1" ht="19.5">
      <c r="A5" s="63"/>
      <c r="B5" s="64"/>
      <c r="C5" s="6" t="s">
        <v>74</v>
      </c>
      <c r="D5" s="6" t="s">
        <v>75</v>
      </c>
      <c r="E5" s="6" t="s">
        <v>74</v>
      </c>
      <c r="F5" s="6" t="s">
        <v>75</v>
      </c>
      <c r="G5" s="6" t="s">
        <v>74</v>
      </c>
      <c r="H5" s="7" t="s">
        <v>75</v>
      </c>
      <c r="I5" s="24"/>
      <c r="J5" s="24"/>
    </row>
    <row r="6" spans="1:10" s="9" customFormat="1" ht="27.75" customHeight="1">
      <c r="A6" s="45" t="s">
        <v>86</v>
      </c>
      <c r="B6" s="46"/>
      <c r="C6" s="10">
        <f aca="true" t="shared" si="0" ref="C6:H6">+C7+C8</f>
        <v>2107027829</v>
      </c>
      <c r="D6" s="10">
        <f t="shared" si="0"/>
        <v>2340798732</v>
      </c>
      <c r="E6" s="10">
        <f t="shared" si="0"/>
        <v>2001346681</v>
      </c>
      <c r="F6" s="10">
        <f t="shared" si="0"/>
        <v>2111505083</v>
      </c>
      <c r="G6" s="10">
        <f t="shared" si="0"/>
        <v>105681148</v>
      </c>
      <c r="H6" s="26">
        <f t="shared" si="0"/>
        <v>229293649</v>
      </c>
      <c r="I6" s="25"/>
      <c r="J6" s="25"/>
    </row>
    <row r="7" spans="1:10" s="9" customFormat="1" ht="27.75" customHeight="1">
      <c r="A7" s="56" t="s">
        <v>87</v>
      </c>
      <c r="B7" s="54"/>
      <c r="C7" s="10">
        <v>2107027829</v>
      </c>
      <c r="D7" s="10">
        <v>2077568744</v>
      </c>
      <c r="E7" s="10">
        <v>1992562681</v>
      </c>
      <c r="F7" s="10">
        <v>1997977761</v>
      </c>
      <c r="G7" s="10">
        <f>C7-E7</f>
        <v>114465148</v>
      </c>
      <c r="H7" s="12">
        <f>D7-F7</f>
        <v>79590983</v>
      </c>
      <c r="I7" s="25"/>
      <c r="J7" s="25"/>
    </row>
    <row r="8" spans="1:10" s="9" customFormat="1" ht="27.75" customHeight="1">
      <c r="A8" s="56" t="s">
        <v>88</v>
      </c>
      <c r="B8" s="54"/>
      <c r="C8" s="10">
        <f>+I8</f>
        <v>0</v>
      </c>
      <c r="D8" s="10">
        <f>333229988-70000000</f>
        <v>263229988</v>
      </c>
      <c r="E8" s="10">
        <v>8784000</v>
      </c>
      <c r="F8" s="10">
        <v>113527322</v>
      </c>
      <c r="G8" s="10">
        <f>C8-E8</f>
        <v>-8784000</v>
      </c>
      <c r="H8" s="12">
        <f>D8-F8</f>
        <v>149702666</v>
      </c>
      <c r="I8" s="25"/>
      <c r="J8" s="25"/>
    </row>
    <row r="9" spans="1:10" s="9" customFormat="1" ht="27.75" customHeight="1">
      <c r="A9" s="61" t="s">
        <v>76</v>
      </c>
      <c r="B9" s="46"/>
      <c r="C9" s="12">
        <f aca="true" t="shared" si="1" ref="C9:H9">C10+C26+C54+C56+C82</f>
        <v>5472190960</v>
      </c>
      <c r="D9" s="12">
        <f t="shared" si="1"/>
        <v>5210337316</v>
      </c>
      <c r="E9" s="12">
        <f t="shared" si="1"/>
        <v>5579256457</v>
      </c>
      <c r="F9" s="12">
        <f t="shared" si="1"/>
        <v>5322066243</v>
      </c>
      <c r="G9" s="12">
        <f t="shared" si="1"/>
        <v>-107065497</v>
      </c>
      <c r="H9" s="12">
        <f t="shared" si="1"/>
        <v>-111728927</v>
      </c>
      <c r="I9" s="28"/>
      <c r="J9" s="28"/>
    </row>
    <row r="10" spans="1:8" s="9" customFormat="1" ht="27.75" customHeight="1">
      <c r="A10" s="53" t="s">
        <v>77</v>
      </c>
      <c r="B10" s="54"/>
      <c r="C10" s="10">
        <f aca="true" t="shared" si="2" ref="C10:H10">SUM(C11:C25)</f>
        <v>2580440782</v>
      </c>
      <c r="D10" s="10">
        <f t="shared" si="2"/>
        <v>2374725945</v>
      </c>
      <c r="E10" s="10">
        <f t="shared" si="2"/>
        <v>2755695429</v>
      </c>
      <c r="F10" s="10">
        <f t="shared" si="2"/>
        <v>2543340956</v>
      </c>
      <c r="G10" s="12">
        <f t="shared" si="2"/>
        <v>-175254647</v>
      </c>
      <c r="H10" s="12">
        <f t="shared" si="2"/>
        <v>-168615011</v>
      </c>
    </row>
    <row r="11" spans="1:8" s="8" customFormat="1" ht="27.75" customHeight="1">
      <c r="A11" s="23">
        <v>1</v>
      </c>
      <c r="B11" s="16" t="s">
        <v>28</v>
      </c>
      <c r="C11" s="10">
        <v>389259829</v>
      </c>
      <c r="D11" s="10">
        <v>238848367</v>
      </c>
      <c r="E11" s="10">
        <v>375138289</v>
      </c>
      <c r="F11" s="10">
        <v>224739466</v>
      </c>
      <c r="G11" s="12">
        <f>C11-E11</f>
        <v>14121540</v>
      </c>
      <c r="H11" s="12">
        <f>D11-F11</f>
        <v>14108901</v>
      </c>
    </row>
    <row r="12" spans="1:8" s="8" customFormat="1" ht="27.75" customHeight="1">
      <c r="A12" s="23">
        <v>2</v>
      </c>
      <c r="B12" s="16" t="s">
        <v>29</v>
      </c>
      <c r="C12" s="10">
        <v>33508589</v>
      </c>
      <c r="D12" s="10">
        <v>30670037</v>
      </c>
      <c r="E12" s="10">
        <v>35338167</v>
      </c>
      <c r="F12" s="10">
        <v>32598543</v>
      </c>
      <c r="G12" s="12">
        <f>C12-E12</f>
        <v>-1829578</v>
      </c>
      <c r="H12" s="12">
        <f aca="true" t="shared" si="3" ref="H12:H25">D12-F12</f>
        <v>-1928506</v>
      </c>
    </row>
    <row r="13" spans="1:8" s="8" customFormat="1" ht="27.75" customHeight="1">
      <c r="A13" s="23">
        <v>3</v>
      </c>
      <c r="B13" s="16" t="s">
        <v>30</v>
      </c>
      <c r="C13" s="10">
        <v>650537977</v>
      </c>
      <c r="D13" s="10">
        <v>639183617</v>
      </c>
      <c r="E13" s="10">
        <v>845884364</v>
      </c>
      <c r="F13" s="10">
        <v>829712842</v>
      </c>
      <c r="G13" s="12">
        <f aca="true" t="shared" si="4" ref="G13:G25">C13-E13</f>
        <v>-195346387</v>
      </c>
      <c r="H13" s="12">
        <f t="shared" si="3"/>
        <v>-190529225</v>
      </c>
    </row>
    <row r="14" spans="1:8" s="8" customFormat="1" ht="27.75" customHeight="1">
      <c r="A14" s="23">
        <v>4</v>
      </c>
      <c r="B14" s="16" t="s">
        <v>31</v>
      </c>
      <c r="C14" s="10">
        <v>646706698</v>
      </c>
      <c r="D14" s="10">
        <v>644643452</v>
      </c>
      <c r="E14" s="10">
        <v>626368590</v>
      </c>
      <c r="F14" s="10">
        <v>623333863</v>
      </c>
      <c r="G14" s="12">
        <f t="shared" si="4"/>
        <v>20338108</v>
      </c>
      <c r="H14" s="12">
        <f t="shared" si="3"/>
        <v>21309589</v>
      </c>
    </row>
    <row r="15" spans="1:8" s="8" customFormat="1" ht="33.75" customHeight="1">
      <c r="A15" s="23">
        <v>5</v>
      </c>
      <c r="B15" s="16" t="s">
        <v>32</v>
      </c>
      <c r="C15" s="10">
        <v>31367721</v>
      </c>
      <c r="D15" s="10">
        <v>31635547</v>
      </c>
      <c r="E15" s="10">
        <v>30978389</v>
      </c>
      <c r="F15" s="10">
        <v>31053475</v>
      </c>
      <c r="G15" s="12">
        <f t="shared" si="4"/>
        <v>389332</v>
      </c>
      <c r="H15" s="12">
        <f t="shared" si="3"/>
        <v>582072</v>
      </c>
    </row>
    <row r="16" spans="1:8" s="8" customFormat="1" ht="27.75" customHeight="1">
      <c r="A16" s="23">
        <v>6</v>
      </c>
      <c r="B16" s="16" t="s">
        <v>33</v>
      </c>
      <c r="C16" s="10">
        <v>3126548</v>
      </c>
      <c r="D16" s="10">
        <v>2492404</v>
      </c>
      <c r="E16" s="10">
        <v>2514676</v>
      </c>
      <c r="F16" s="10">
        <v>1912175</v>
      </c>
      <c r="G16" s="12">
        <f t="shared" si="4"/>
        <v>611872</v>
      </c>
      <c r="H16" s="12">
        <f t="shared" si="3"/>
        <v>580229</v>
      </c>
    </row>
    <row r="17" spans="1:8" s="8" customFormat="1" ht="38.25" customHeight="1">
      <c r="A17" s="23">
        <v>7</v>
      </c>
      <c r="B17" s="16" t="s">
        <v>35</v>
      </c>
      <c r="C17" s="10">
        <v>334742630</v>
      </c>
      <c r="D17" s="10">
        <v>328356906</v>
      </c>
      <c r="E17" s="10">
        <v>340823409</v>
      </c>
      <c r="F17" s="10">
        <v>334371813</v>
      </c>
      <c r="G17" s="12">
        <f t="shared" si="4"/>
        <v>-6080779</v>
      </c>
      <c r="H17" s="12">
        <f t="shared" si="3"/>
        <v>-6014907</v>
      </c>
    </row>
    <row r="18" spans="1:8" s="8" customFormat="1" ht="38.25" customHeight="1">
      <c r="A18" s="23">
        <v>8</v>
      </c>
      <c r="B18" s="15" t="s">
        <v>36</v>
      </c>
      <c r="C18" s="11">
        <v>56423765</v>
      </c>
      <c r="D18" s="11">
        <v>48579935</v>
      </c>
      <c r="E18" s="11">
        <v>53548661</v>
      </c>
      <c r="F18" s="11">
        <v>45690724</v>
      </c>
      <c r="G18" s="12">
        <f t="shared" si="4"/>
        <v>2875104</v>
      </c>
      <c r="H18" s="12">
        <f t="shared" si="3"/>
        <v>2889211</v>
      </c>
    </row>
    <row r="19" spans="1:8" s="8" customFormat="1" ht="27.75" customHeight="1">
      <c r="A19" s="23">
        <v>9</v>
      </c>
      <c r="B19" s="16" t="s">
        <v>37</v>
      </c>
      <c r="C19" s="10">
        <v>834978</v>
      </c>
      <c r="D19" s="10">
        <v>765641</v>
      </c>
      <c r="E19" s="10">
        <v>916130</v>
      </c>
      <c r="F19" s="10">
        <v>832148</v>
      </c>
      <c r="G19" s="12">
        <f t="shared" si="4"/>
        <v>-81152</v>
      </c>
      <c r="H19" s="12">
        <f t="shared" si="3"/>
        <v>-66507</v>
      </c>
    </row>
    <row r="20" spans="1:10" s="8" customFormat="1" ht="27.75" customHeight="1">
      <c r="A20" s="23">
        <v>10</v>
      </c>
      <c r="B20" s="16" t="s">
        <v>83</v>
      </c>
      <c r="C20" s="10">
        <v>74338247</v>
      </c>
      <c r="D20" s="10">
        <v>67958423</v>
      </c>
      <c r="E20" s="10">
        <v>78765288</v>
      </c>
      <c r="F20" s="10">
        <v>72112874</v>
      </c>
      <c r="G20" s="12">
        <f t="shared" si="4"/>
        <v>-4427041</v>
      </c>
      <c r="H20" s="12">
        <f t="shared" si="3"/>
        <v>-4154451</v>
      </c>
      <c r="I20" s="29"/>
      <c r="J20" s="29"/>
    </row>
    <row r="21" spans="1:8" s="8" customFormat="1" ht="27.75" customHeight="1">
      <c r="A21" s="31">
        <v>11</v>
      </c>
      <c r="B21" s="30" t="s">
        <v>38</v>
      </c>
      <c r="C21" s="27">
        <v>275118427</v>
      </c>
      <c r="D21" s="32">
        <v>266181645</v>
      </c>
      <c r="E21" s="27">
        <v>282255045</v>
      </c>
      <c r="F21" s="32">
        <v>273170458</v>
      </c>
      <c r="G21" s="32">
        <f t="shared" si="4"/>
        <v>-7136618</v>
      </c>
      <c r="H21" s="32">
        <f t="shared" si="3"/>
        <v>-6988813</v>
      </c>
    </row>
    <row r="22" spans="1:8" s="8" customFormat="1" ht="27.75" customHeight="1">
      <c r="A22" s="31">
        <v>12</v>
      </c>
      <c r="B22" s="30" t="s">
        <v>39</v>
      </c>
      <c r="C22" s="27">
        <v>30036035</v>
      </c>
      <c r="D22" s="32">
        <v>32794691</v>
      </c>
      <c r="E22" s="27">
        <v>30230017</v>
      </c>
      <c r="F22" s="32">
        <v>32346534</v>
      </c>
      <c r="G22" s="32">
        <f t="shared" si="4"/>
        <v>-193982</v>
      </c>
      <c r="H22" s="32">
        <f t="shared" si="3"/>
        <v>448157</v>
      </c>
    </row>
    <row r="23" spans="1:8" s="8" customFormat="1" ht="27.75" customHeight="1">
      <c r="A23" s="31">
        <v>13</v>
      </c>
      <c r="B23" s="30" t="s">
        <v>84</v>
      </c>
      <c r="C23" s="27">
        <v>21013276</v>
      </c>
      <c r="D23" s="32">
        <v>15443276</v>
      </c>
      <c r="E23" s="27">
        <v>21057792</v>
      </c>
      <c r="F23" s="32">
        <v>15514736</v>
      </c>
      <c r="G23" s="32">
        <f t="shared" si="4"/>
        <v>-44516</v>
      </c>
      <c r="H23" s="32">
        <f t="shared" si="3"/>
        <v>-71460</v>
      </c>
    </row>
    <row r="24" spans="1:8" s="8" customFormat="1" ht="37.5" customHeight="1">
      <c r="A24" s="31">
        <v>14</v>
      </c>
      <c r="B24" s="30" t="s">
        <v>85</v>
      </c>
      <c r="C24" s="27">
        <v>22855211</v>
      </c>
      <c r="D24" s="32">
        <v>16601153</v>
      </c>
      <c r="E24" s="27">
        <v>21735575</v>
      </c>
      <c r="F24" s="32">
        <v>15810268</v>
      </c>
      <c r="G24" s="32">
        <f t="shared" si="4"/>
        <v>1119636</v>
      </c>
      <c r="H24" s="32">
        <f t="shared" si="3"/>
        <v>790885</v>
      </c>
    </row>
    <row r="25" spans="1:8" s="8" customFormat="1" ht="37.5" customHeight="1">
      <c r="A25" s="31">
        <v>15</v>
      </c>
      <c r="B25" s="30" t="s">
        <v>34</v>
      </c>
      <c r="C25" s="27">
        <v>10570851</v>
      </c>
      <c r="D25" s="27">
        <v>10570851</v>
      </c>
      <c r="E25" s="27">
        <v>10141037</v>
      </c>
      <c r="F25" s="27">
        <v>10141037</v>
      </c>
      <c r="G25" s="32">
        <f t="shared" si="4"/>
        <v>429814</v>
      </c>
      <c r="H25" s="32">
        <f t="shared" si="3"/>
        <v>429814</v>
      </c>
    </row>
    <row r="26" spans="1:10" ht="27.75" customHeight="1">
      <c r="A26" s="49" t="s">
        <v>40</v>
      </c>
      <c r="B26" s="50"/>
      <c r="C26" s="27">
        <f aca="true" t="shared" si="5" ref="C26:H26">SUM(C27:C53)</f>
        <v>1810238367</v>
      </c>
      <c r="D26" s="27">
        <f t="shared" si="5"/>
        <v>1787116642</v>
      </c>
      <c r="E26" s="27">
        <f t="shared" si="5"/>
        <v>1740551499</v>
      </c>
      <c r="F26" s="27">
        <f t="shared" si="5"/>
        <v>1712763941</v>
      </c>
      <c r="G26" s="27">
        <f t="shared" si="5"/>
        <v>69686868</v>
      </c>
      <c r="H26" s="32">
        <f t="shared" si="5"/>
        <v>74352701</v>
      </c>
      <c r="I26" s="17"/>
      <c r="J26" s="17"/>
    </row>
    <row r="27" spans="1:10" ht="26.25" customHeight="1">
      <c r="A27" s="33">
        <v>1</v>
      </c>
      <c r="B27" s="30" t="s">
        <v>0</v>
      </c>
      <c r="C27" s="27">
        <v>16500952</v>
      </c>
      <c r="D27" s="27">
        <v>1824677</v>
      </c>
      <c r="E27" s="27">
        <v>16383616</v>
      </c>
      <c r="F27" s="27">
        <v>862438</v>
      </c>
      <c r="G27" s="27">
        <f aca="true" t="shared" si="6" ref="G27:H83">C27-E27</f>
        <v>117336</v>
      </c>
      <c r="H27" s="32">
        <f t="shared" si="6"/>
        <v>962239</v>
      </c>
      <c r="I27" s="17"/>
      <c r="J27" s="17"/>
    </row>
    <row r="28" spans="1:10" ht="27.75" customHeight="1">
      <c r="A28" s="33">
        <v>2</v>
      </c>
      <c r="B28" s="30" t="s">
        <v>1</v>
      </c>
      <c r="C28" s="27">
        <v>627175</v>
      </c>
      <c r="D28" s="27">
        <v>9106993</v>
      </c>
      <c r="E28" s="27">
        <v>2727972</v>
      </c>
      <c r="F28" s="27">
        <v>12512905</v>
      </c>
      <c r="G28" s="27">
        <f t="shared" si="6"/>
        <v>-2100797</v>
      </c>
      <c r="H28" s="32">
        <f t="shared" si="6"/>
        <v>-3405912</v>
      </c>
      <c r="I28" s="17"/>
      <c r="J28" s="17"/>
    </row>
    <row r="29" spans="1:10" ht="34.5" customHeight="1">
      <c r="A29" s="33">
        <v>3</v>
      </c>
      <c r="B29" s="30" t="s">
        <v>2</v>
      </c>
      <c r="C29" s="27">
        <v>35426952</v>
      </c>
      <c r="D29" s="27">
        <v>34238758</v>
      </c>
      <c r="E29" s="27">
        <v>31410002</v>
      </c>
      <c r="F29" s="27">
        <v>30295233</v>
      </c>
      <c r="G29" s="27">
        <f t="shared" si="6"/>
        <v>4016950</v>
      </c>
      <c r="H29" s="32">
        <f t="shared" si="6"/>
        <v>3943525</v>
      </c>
      <c r="I29" s="17"/>
      <c r="J29" s="17"/>
    </row>
    <row r="30" spans="1:10" ht="27.75" customHeight="1">
      <c r="A30" s="33">
        <v>4</v>
      </c>
      <c r="B30" s="30" t="s">
        <v>3</v>
      </c>
      <c r="C30" s="27">
        <v>1685454</v>
      </c>
      <c r="D30" s="27">
        <v>9731147</v>
      </c>
      <c r="E30" s="27">
        <v>1427218</v>
      </c>
      <c r="F30" s="27">
        <v>1843094</v>
      </c>
      <c r="G30" s="27">
        <f t="shared" si="6"/>
        <v>258236</v>
      </c>
      <c r="H30" s="32">
        <f t="shared" si="6"/>
        <v>7888053</v>
      </c>
      <c r="I30" s="17"/>
      <c r="J30" s="17"/>
    </row>
    <row r="31" spans="1:10" ht="41.25" customHeight="1">
      <c r="A31" s="33">
        <v>5</v>
      </c>
      <c r="B31" s="30" t="s">
        <v>89</v>
      </c>
      <c r="C31" s="27">
        <v>126665743</v>
      </c>
      <c r="D31" s="27">
        <v>131309418</v>
      </c>
      <c r="E31" s="27">
        <v>121221683</v>
      </c>
      <c r="F31" s="27">
        <v>126916461</v>
      </c>
      <c r="G31" s="27">
        <f t="shared" si="6"/>
        <v>5444060</v>
      </c>
      <c r="H31" s="32">
        <f t="shared" si="6"/>
        <v>4392957</v>
      </c>
      <c r="I31" s="17"/>
      <c r="J31" s="17"/>
    </row>
    <row r="32" spans="1:10" ht="35.25" customHeight="1">
      <c r="A32" s="33">
        <v>6</v>
      </c>
      <c r="B32" s="30" t="s">
        <v>4</v>
      </c>
      <c r="C32" s="27">
        <v>39682582</v>
      </c>
      <c r="D32" s="27">
        <v>36941616</v>
      </c>
      <c r="E32" s="27">
        <v>37347775</v>
      </c>
      <c r="F32" s="27">
        <v>34625548</v>
      </c>
      <c r="G32" s="27">
        <f t="shared" si="6"/>
        <v>2334807</v>
      </c>
      <c r="H32" s="32">
        <f t="shared" si="6"/>
        <v>2316068</v>
      </c>
      <c r="I32" s="17"/>
      <c r="J32" s="17"/>
    </row>
    <row r="33" spans="1:10" ht="39.75" customHeight="1">
      <c r="A33" s="37">
        <v>7</v>
      </c>
      <c r="B33" s="43" t="s">
        <v>5</v>
      </c>
      <c r="C33" s="39">
        <v>13574827</v>
      </c>
      <c r="D33" s="39">
        <v>13476884</v>
      </c>
      <c r="E33" s="39">
        <v>13050786</v>
      </c>
      <c r="F33" s="39">
        <v>12938833</v>
      </c>
      <c r="G33" s="39">
        <f t="shared" si="6"/>
        <v>524041</v>
      </c>
      <c r="H33" s="40">
        <f t="shared" si="6"/>
        <v>538051</v>
      </c>
      <c r="I33" s="17"/>
      <c r="J33" s="17"/>
    </row>
    <row r="34" spans="1:10" ht="39.75" customHeight="1">
      <c r="A34" s="33">
        <v>8</v>
      </c>
      <c r="B34" s="34" t="s">
        <v>41</v>
      </c>
      <c r="C34" s="27">
        <v>3089895</v>
      </c>
      <c r="D34" s="27">
        <v>3087148</v>
      </c>
      <c r="E34" s="27">
        <v>3007245</v>
      </c>
      <c r="F34" s="27">
        <v>3004275</v>
      </c>
      <c r="G34" s="27">
        <f t="shared" si="6"/>
        <v>82650</v>
      </c>
      <c r="H34" s="32">
        <f t="shared" si="6"/>
        <v>82873</v>
      </c>
      <c r="I34" s="17"/>
      <c r="J34" s="17"/>
    </row>
    <row r="35" spans="1:10" ht="37.5" customHeight="1">
      <c r="A35" s="33">
        <v>9</v>
      </c>
      <c r="B35" s="34" t="s">
        <v>93</v>
      </c>
      <c r="C35" s="27">
        <v>1989547</v>
      </c>
      <c r="D35" s="27">
        <v>2475301</v>
      </c>
      <c r="E35" s="27">
        <v>1976130</v>
      </c>
      <c r="F35" s="27">
        <v>2499923</v>
      </c>
      <c r="G35" s="27">
        <f t="shared" si="6"/>
        <v>13417</v>
      </c>
      <c r="H35" s="32">
        <f t="shared" si="6"/>
        <v>-24622</v>
      </c>
      <c r="I35" s="17"/>
      <c r="J35" s="17"/>
    </row>
    <row r="36" spans="1:10" ht="39.75" customHeight="1">
      <c r="A36" s="33">
        <v>10</v>
      </c>
      <c r="B36" s="34" t="s">
        <v>42</v>
      </c>
      <c r="C36" s="27">
        <v>29983446</v>
      </c>
      <c r="D36" s="27">
        <v>33767918</v>
      </c>
      <c r="E36" s="27">
        <v>29715389</v>
      </c>
      <c r="F36" s="27">
        <v>33340227</v>
      </c>
      <c r="G36" s="27">
        <f t="shared" si="6"/>
        <v>268057</v>
      </c>
      <c r="H36" s="32">
        <f t="shared" si="6"/>
        <v>427691</v>
      </c>
      <c r="I36" s="17"/>
      <c r="J36" s="17"/>
    </row>
    <row r="37" spans="1:10" ht="36.75" customHeight="1">
      <c r="A37" s="33">
        <v>11</v>
      </c>
      <c r="B37" s="34" t="s">
        <v>43</v>
      </c>
      <c r="C37" s="27">
        <v>1026090</v>
      </c>
      <c r="D37" s="27">
        <v>1058994</v>
      </c>
      <c r="E37" s="27">
        <v>1090524</v>
      </c>
      <c r="F37" s="27">
        <v>1096971</v>
      </c>
      <c r="G37" s="27">
        <f t="shared" si="6"/>
        <v>-64434</v>
      </c>
      <c r="H37" s="32">
        <f t="shared" si="6"/>
        <v>-37977</v>
      </c>
      <c r="I37" s="17"/>
      <c r="J37" s="17"/>
    </row>
    <row r="38" spans="1:10" ht="34.5" customHeight="1">
      <c r="A38" s="33">
        <v>12</v>
      </c>
      <c r="B38" s="30" t="s">
        <v>6</v>
      </c>
      <c r="C38" s="27">
        <v>8954931</v>
      </c>
      <c r="D38" s="27">
        <v>10059629</v>
      </c>
      <c r="E38" s="27">
        <v>14566769</v>
      </c>
      <c r="F38" s="27">
        <v>14953533</v>
      </c>
      <c r="G38" s="27">
        <f t="shared" si="6"/>
        <v>-5611838</v>
      </c>
      <c r="H38" s="32">
        <f t="shared" si="6"/>
        <v>-4893904</v>
      </c>
      <c r="I38" s="17"/>
      <c r="J38" s="17"/>
    </row>
    <row r="39" spans="1:10" ht="27.75" customHeight="1">
      <c r="A39" s="33">
        <v>13</v>
      </c>
      <c r="B39" s="30" t="s">
        <v>44</v>
      </c>
      <c r="C39" s="27">
        <v>7676020</v>
      </c>
      <c r="D39" s="27">
        <v>9053862</v>
      </c>
      <c r="E39" s="27">
        <v>8275831</v>
      </c>
      <c r="F39" s="27">
        <v>9438359</v>
      </c>
      <c r="G39" s="27">
        <f t="shared" si="6"/>
        <v>-599811</v>
      </c>
      <c r="H39" s="32">
        <f t="shared" si="6"/>
        <v>-384497</v>
      </c>
      <c r="I39" s="17"/>
      <c r="J39" s="17"/>
    </row>
    <row r="40" spans="1:10" ht="27.75" customHeight="1">
      <c r="A40" s="33">
        <v>14</v>
      </c>
      <c r="B40" s="30" t="s">
        <v>7</v>
      </c>
      <c r="C40" s="27">
        <v>64625008</v>
      </c>
      <c r="D40" s="27">
        <v>38369429</v>
      </c>
      <c r="E40" s="27">
        <v>63428334</v>
      </c>
      <c r="F40" s="27">
        <v>38591435</v>
      </c>
      <c r="G40" s="27">
        <f t="shared" si="6"/>
        <v>1196674</v>
      </c>
      <c r="H40" s="32">
        <f t="shared" si="6"/>
        <v>-222006</v>
      </c>
      <c r="I40" s="17"/>
      <c r="J40" s="17"/>
    </row>
    <row r="41" spans="1:10" ht="36" customHeight="1">
      <c r="A41" s="33">
        <v>15</v>
      </c>
      <c r="B41" s="30" t="s">
        <v>8</v>
      </c>
      <c r="C41" s="27">
        <v>2493135</v>
      </c>
      <c r="D41" s="27">
        <v>1571637</v>
      </c>
      <c r="E41" s="27">
        <v>2319107</v>
      </c>
      <c r="F41" s="27">
        <v>1785926</v>
      </c>
      <c r="G41" s="27">
        <f t="shared" si="6"/>
        <v>174028</v>
      </c>
      <c r="H41" s="32">
        <f t="shared" si="6"/>
        <v>-214289</v>
      </c>
      <c r="I41" s="17"/>
      <c r="J41" s="17"/>
    </row>
    <row r="42" spans="1:10" ht="33.75" customHeight="1">
      <c r="A42" s="33">
        <v>16</v>
      </c>
      <c r="B42" s="30" t="s">
        <v>9</v>
      </c>
      <c r="C42" s="27">
        <v>64112606</v>
      </c>
      <c r="D42" s="27">
        <v>62142123</v>
      </c>
      <c r="E42" s="27">
        <v>60269942</v>
      </c>
      <c r="F42" s="27">
        <v>58428050</v>
      </c>
      <c r="G42" s="27">
        <f t="shared" si="6"/>
        <v>3842664</v>
      </c>
      <c r="H42" s="32">
        <f t="shared" si="6"/>
        <v>3714073</v>
      </c>
      <c r="I42" s="17"/>
      <c r="J42" s="17"/>
    </row>
    <row r="43" spans="1:10" ht="38.25" customHeight="1">
      <c r="A43" s="33">
        <v>17</v>
      </c>
      <c r="B43" s="30" t="s">
        <v>91</v>
      </c>
      <c r="C43" s="27">
        <v>17629502</v>
      </c>
      <c r="D43" s="27">
        <v>14534039</v>
      </c>
      <c r="E43" s="27">
        <v>16791714</v>
      </c>
      <c r="F43" s="27">
        <v>14327900</v>
      </c>
      <c r="G43" s="27">
        <f t="shared" si="6"/>
        <v>837788</v>
      </c>
      <c r="H43" s="32">
        <f t="shared" si="6"/>
        <v>206139</v>
      </c>
      <c r="I43" s="17"/>
      <c r="J43" s="17"/>
    </row>
    <row r="44" spans="1:10" ht="31.5" customHeight="1">
      <c r="A44" s="33">
        <v>18</v>
      </c>
      <c r="B44" s="30" t="s">
        <v>10</v>
      </c>
      <c r="C44" s="27">
        <v>464108</v>
      </c>
      <c r="D44" s="27">
        <v>573842</v>
      </c>
      <c r="E44" s="27">
        <v>467724</v>
      </c>
      <c r="F44" s="27">
        <v>425470</v>
      </c>
      <c r="G44" s="27">
        <f t="shared" si="6"/>
        <v>-3616</v>
      </c>
      <c r="H44" s="32">
        <f t="shared" si="6"/>
        <v>148372</v>
      </c>
      <c r="I44" s="17"/>
      <c r="J44" s="17"/>
    </row>
    <row r="45" spans="1:10" ht="24" customHeight="1">
      <c r="A45" s="33">
        <v>19</v>
      </c>
      <c r="B45" s="30" t="s">
        <v>45</v>
      </c>
      <c r="C45" s="27">
        <v>524652015</v>
      </c>
      <c r="D45" s="27">
        <v>524652015</v>
      </c>
      <c r="E45" s="27">
        <v>499879473</v>
      </c>
      <c r="F45" s="27">
        <v>499879473</v>
      </c>
      <c r="G45" s="27">
        <f t="shared" si="6"/>
        <v>24772542</v>
      </c>
      <c r="H45" s="32">
        <f t="shared" si="6"/>
        <v>24772542</v>
      </c>
      <c r="I45" s="17"/>
      <c r="J45" s="17"/>
    </row>
    <row r="46" spans="1:10" ht="26.25" customHeight="1">
      <c r="A46" s="33">
        <v>20</v>
      </c>
      <c r="B46" s="30" t="s">
        <v>11</v>
      </c>
      <c r="C46" s="27">
        <v>35739693</v>
      </c>
      <c r="D46" s="27">
        <v>34510168</v>
      </c>
      <c r="E46" s="27">
        <v>33599900</v>
      </c>
      <c r="F46" s="27">
        <v>32494337</v>
      </c>
      <c r="G46" s="27">
        <f t="shared" si="6"/>
        <v>2139793</v>
      </c>
      <c r="H46" s="32">
        <f t="shared" si="6"/>
        <v>2015831</v>
      </c>
      <c r="I46" s="17"/>
      <c r="J46" s="17"/>
    </row>
    <row r="47" spans="1:10" ht="37.5" customHeight="1">
      <c r="A47" s="33">
        <v>21</v>
      </c>
      <c r="B47" s="30" t="s">
        <v>46</v>
      </c>
      <c r="C47" s="27">
        <v>871844</v>
      </c>
      <c r="D47" s="27">
        <v>701268</v>
      </c>
      <c r="E47" s="27">
        <v>844900</v>
      </c>
      <c r="F47" s="27">
        <v>649272</v>
      </c>
      <c r="G47" s="27">
        <f t="shared" si="6"/>
        <v>26944</v>
      </c>
      <c r="H47" s="32">
        <f t="shared" si="6"/>
        <v>51996</v>
      </c>
      <c r="I47" s="17"/>
      <c r="J47" s="17"/>
    </row>
    <row r="48" spans="1:10" ht="26.25" customHeight="1">
      <c r="A48" s="33">
        <v>22</v>
      </c>
      <c r="B48" s="30" t="s">
        <v>47</v>
      </c>
      <c r="C48" s="27">
        <v>699001568</v>
      </c>
      <c r="D48" s="27">
        <v>699001568</v>
      </c>
      <c r="E48" s="27">
        <v>669590368</v>
      </c>
      <c r="F48" s="27">
        <v>669590368</v>
      </c>
      <c r="G48" s="27">
        <f t="shared" si="6"/>
        <v>29411200</v>
      </c>
      <c r="H48" s="32">
        <f t="shared" si="6"/>
        <v>29411200</v>
      </c>
      <c r="I48" s="17"/>
      <c r="J48" s="17"/>
    </row>
    <row r="49" spans="1:10" ht="27.75" customHeight="1">
      <c r="A49" s="33">
        <v>23</v>
      </c>
      <c r="B49" s="30" t="s">
        <v>48</v>
      </c>
      <c r="C49" s="27">
        <v>109844940</v>
      </c>
      <c r="D49" s="27">
        <v>109844940</v>
      </c>
      <c r="E49" s="27">
        <v>107127844</v>
      </c>
      <c r="F49" s="27">
        <v>107127844</v>
      </c>
      <c r="G49" s="27">
        <f t="shared" si="6"/>
        <v>2717096</v>
      </c>
      <c r="H49" s="32">
        <f t="shared" si="6"/>
        <v>2717096</v>
      </c>
      <c r="I49" s="17"/>
      <c r="J49" s="17"/>
    </row>
    <row r="50" spans="1:10" ht="27.75" customHeight="1">
      <c r="A50" s="33">
        <v>24</v>
      </c>
      <c r="B50" s="30" t="s">
        <v>49</v>
      </c>
      <c r="C50" s="27">
        <v>729265</v>
      </c>
      <c r="D50" s="27">
        <v>715970</v>
      </c>
      <c r="E50" s="27">
        <v>768242</v>
      </c>
      <c r="F50" s="27">
        <v>740113</v>
      </c>
      <c r="G50" s="27">
        <f t="shared" si="6"/>
        <v>-38977</v>
      </c>
      <c r="H50" s="32">
        <f t="shared" si="6"/>
        <v>-24143</v>
      </c>
      <c r="I50" s="17"/>
      <c r="J50" s="17"/>
    </row>
    <row r="51" spans="1:10" s="18" customFormat="1" ht="27.75" customHeight="1">
      <c r="A51" s="33">
        <v>25</v>
      </c>
      <c r="B51" s="30" t="s">
        <v>12</v>
      </c>
      <c r="C51" s="27">
        <v>769791</v>
      </c>
      <c r="D51" s="27">
        <v>611784</v>
      </c>
      <c r="E51" s="27">
        <v>850000</v>
      </c>
      <c r="F51" s="27">
        <v>636031</v>
      </c>
      <c r="G51" s="27">
        <f t="shared" si="6"/>
        <v>-80209</v>
      </c>
      <c r="H51" s="32">
        <f t="shared" si="6"/>
        <v>-24247</v>
      </c>
      <c r="I51" s="17"/>
      <c r="J51" s="17"/>
    </row>
    <row r="52" spans="1:10" s="18" customFormat="1" ht="25.5" customHeight="1">
      <c r="A52" s="33">
        <v>26</v>
      </c>
      <c r="B52" s="30" t="s">
        <v>13</v>
      </c>
      <c r="C52" s="27">
        <v>1804636</v>
      </c>
      <c r="D52" s="27">
        <v>3154050</v>
      </c>
      <c r="E52" s="27">
        <v>1788379</v>
      </c>
      <c r="F52" s="27">
        <v>3155081</v>
      </c>
      <c r="G52" s="27">
        <f t="shared" si="6"/>
        <v>16257</v>
      </c>
      <c r="H52" s="32">
        <f t="shared" si="6"/>
        <v>-1031</v>
      </c>
      <c r="I52" s="17"/>
      <c r="J52" s="17"/>
    </row>
    <row r="53" spans="1:10" s="18" customFormat="1" ht="26.25" customHeight="1">
      <c r="A53" s="33">
        <v>27</v>
      </c>
      <c r="B53" s="30" t="s">
        <v>50</v>
      </c>
      <c r="C53" s="27">
        <v>616642</v>
      </c>
      <c r="D53" s="27">
        <v>601464</v>
      </c>
      <c r="E53" s="27">
        <v>624632</v>
      </c>
      <c r="F53" s="27">
        <v>604841</v>
      </c>
      <c r="G53" s="27">
        <f t="shared" si="6"/>
        <v>-7990</v>
      </c>
      <c r="H53" s="32">
        <f t="shared" si="6"/>
        <v>-3377</v>
      </c>
      <c r="I53" s="17"/>
      <c r="J53" s="17"/>
    </row>
    <row r="54" spans="1:10" ht="27.75" customHeight="1">
      <c r="A54" s="49" t="s">
        <v>51</v>
      </c>
      <c r="B54" s="50"/>
      <c r="C54" s="27">
        <f aca="true" t="shared" si="7" ref="C54:H54">SUM(C55)</f>
        <v>777445645</v>
      </c>
      <c r="D54" s="27">
        <f t="shared" si="7"/>
        <v>777444868</v>
      </c>
      <c r="E54" s="27">
        <f t="shared" si="7"/>
        <v>807724620</v>
      </c>
      <c r="F54" s="27">
        <f t="shared" si="7"/>
        <v>807723759</v>
      </c>
      <c r="G54" s="27">
        <f t="shared" si="7"/>
        <v>-30278975</v>
      </c>
      <c r="H54" s="32">
        <f t="shared" si="7"/>
        <v>-30278891</v>
      </c>
      <c r="I54" s="17"/>
      <c r="J54" s="19"/>
    </row>
    <row r="55" spans="1:10" ht="27.75" customHeight="1">
      <c r="A55" s="33"/>
      <c r="B55" s="35" t="s">
        <v>14</v>
      </c>
      <c r="C55" s="27">
        <v>777445645</v>
      </c>
      <c r="D55" s="27">
        <v>777444868</v>
      </c>
      <c r="E55" s="27">
        <v>807724620</v>
      </c>
      <c r="F55" s="27">
        <v>807723759</v>
      </c>
      <c r="G55" s="27">
        <f t="shared" si="6"/>
        <v>-30278975</v>
      </c>
      <c r="H55" s="32">
        <f t="shared" si="6"/>
        <v>-30278891</v>
      </c>
      <c r="I55" s="17"/>
      <c r="J55" s="17"/>
    </row>
    <row r="56" spans="1:9" ht="42" customHeight="1">
      <c r="A56" s="47" t="s">
        <v>52</v>
      </c>
      <c r="B56" s="48"/>
      <c r="C56" s="27">
        <f aca="true" t="shared" si="8" ref="C56:H56">SUM(C57:C81)</f>
        <v>286907380</v>
      </c>
      <c r="D56" s="27">
        <f t="shared" si="8"/>
        <v>261827901</v>
      </c>
      <c r="E56" s="27">
        <f t="shared" si="8"/>
        <v>269627234</v>
      </c>
      <c r="F56" s="27">
        <f t="shared" si="8"/>
        <v>251077804</v>
      </c>
      <c r="G56" s="32">
        <f t="shared" si="8"/>
        <v>17280146</v>
      </c>
      <c r="H56" s="32">
        <f t="shared" si="8"/>
        <v>10750097</v>
      </c>
      <c r="I56" s="17"/>
    </row>
    <row r="57" spans="1:10" ht="36" customHeight="1">
      <c r="A57" s="33">
        <v>1</v>
      </c>
      <c r="B57" s="36" t="s">
        <v>53</v>
      </c>
      <c r="C57" s="27">
        <v>4102941</v>
      </c>
      <c r="D57" s="27">
        <v>4307954</v>
      </c>
      <c r="E57" s="27">
        <v>4044826</v>
      </c>
      <c r="F57" s="27">
        <v>4143261</v>
      </c>
      <c r="G57" s="27">
        <f t="shared" si="6"/>
        <v>58115</v>
      </c>
      <c r="H57" s="32">
        <f t="shared" si="6"/>
        <v>164693</v>
      </c>
      <c r="I57" s="17"/>
      <c r="J57" s="17"/>
    </row>
    <row r="58" spans="1:10" ht="38.25" customHeight="1">
      <c r="A58" s="33">
        <v>2</v>
      </c>
      <c r="B58" s="30" t="s">
        <v>15</v>
      </c>
      <c r="C58" s="27">
        <v>37036277</v>
      </c>
      <c r="D58" s="27">
        <v>42295087</v>
      </c>
      <c r="E58" s="27">
        <v>36664597</v>
      </c>
      <c r="F58" s="27">
        <v>40518274</v>
      </c>
      <c r="G58" s="27">
        <f t="shared" si="6"/>
        <v>371680</v>
      </c>
      <c r="H58" s="32">
        <f t="shared" si="6"/>
        <v>1776813</v>
      </c>
      <c r="I58" s="17"/>
      <c r="J58" s="17"/>
    </row>
    <row r="59" spans="1:10" ht="23.25" customHeight="1">
      <c r="A59" s="33">
        <v>3</v>
      </c>
      <c r="B59" s="30" t="s">
        <v>16</v>
      </c>
      <c r="C59" s="27">
        <v>7140</v>
      </c>
      <c r="D59" s="27">
        <v>900443</v>
      </c>
      <c r="E59" s="27">
        <v>7216</v>
      </c>
      <c r="F59" s="27">
        <v>900448</v>
      </c>
      <c r="G59" s="27">
        <f t="shared" si="6"/>
        <v>-76</v>
      </c>
      <c r="H59" s="32">
        <f t="shared" si="6"/>
        <v>-5</v>
      </c>
      <c r="I59" s="17"/>
      <c r="J59" s="17"/>
    </row>
    <row r="60" spans="1:10" ht="36.75" customHeight="1">
      <c r="A60" s="33">
        <v>4</v>
      </c>
      <c r="B60" s="30" t="s">
        <v>17</v>
      </c>
      <c r="C60" s="27">
        <v>8777796</v>
      </c>
      <c r="D60" s="27">
        <v>9098631</v>
      </c>
      <c r="E60" s="27">
        <v>8357526</v>
      </c>
      <c r="F60" s="27">
        <v>8784170</v>
      </c>
      <c r="G60" s="27">
        <f t="shared" si="6"/>
        <v>420270</v>
      </c>
      <c r="H60" s="32">
        <f t="shared" si="6"/>
        <v>314461</v>
      </c>
      <c r="I60" s="17"/>
      <c r="J60" s="17"/>
    </row>
    <row r="61" spans="1:10" ht="26.25" customHeight="1">
      <c r="A61" s="37">
        <v>5</v>
      </c>
      <c r="B61" s="38" t="s">
        <v>54</v>
      </c>
      <c r="C61" s="39">
        <v>940000</v>
      </c>
      <c r="D61" s="39">
        <v>1258162</v>
      </c>
      <c r="E61" s="39">
        <v>997500</v>
      </c>
      <c r="F61" s="39">
        <v>1507162</v>
      </c>
      <c r="G61" s="39">
        <f t="shared" si="6"/>
        <v>-57500</v>
      </c>
      <c r="H61" s="40">
        <f t="shared" si="6"/>
        <v>-249000</v>
      </c>
      <c r="I61" s="17"/>
      <c r="J61" s="17"/>
    </row>
    <row r="62" spans="1:10" ht="29.25" customHeight="1">
      <c r="A62" s="33">
        <v>6</v>
      </c>
      <c r="B62" s="30" t="s">
        <v>55</v>
      </c>
      <c r="C62" s="27">
        <v>502033</v>
      </c>
      <c r="D62" s="27">
        <v>347665</v>
      </c>
      <c r="E62" s="27">
        <v>1214</v>
      </c>
      <c r="F62" s="27">
        <v>321103</v>
      </c>
      <c r="G62" s="27">
        <f t="shared" si="6"/>
        <v>500819</v>
      </c>
      <c r="H62" s="32">
        <f t="shared" si="6"/>
        <v>26562</v>
      </c>
      <c r="I62" s="17"/>
      <c r="J62" s="17"/>
    </row>
    <row r="63" spans="1:10" ht="36" customHeight="1">
      <c r="A63" s="33">
        <v>7</v>
      </c>
      <c r="B63" s="30" t="s">
        <v>56</v>
      </c>
      <c r="C63" s="27">
        <v>484681</v>
      </c>
      <c r="D63" s="27">
        <v>483841</v>
      </c>
      <c r="E63" s="27">
        <v>707193</v>
      </c>
      <c r="F63" s="27">
        <v>684270</v>
      </c>
      <c r="G63" s="27">
        <f t="shared" si="6"/>
        <v>-222512</v>
      </c>
      <c r="H63" s="32">
        <f t="shared" si="6"/>
        <v>-200429</v>
      </c>
      <c r="I63" s="17"/>
      <c r="J63" s="17"/>
    </row>
    <row r="64" spans="1:10" ht="51.75" customHeight="1">
      <c r="A64" s="33">
        <v>8</v>
      </c>
      <c r="B64" s="30" t="s">
        <v>57</v>
      </c>
      <c r="C64" s="27">
        <v>2813</v>
      </c>
      <c r="D64" s="27">
        <v>18354</v>
      </c>
      <c r="E64" s="27">
        <v>2803</v>
      </c>
      <c r="F64" s="27">
        <v>16462</v>
      </c>
      <c r="G64" s="27">
        <f t="shared" si="6"/>
        <v>10</v>
      </c>
      <c r="H64" s="32">
        <f t="shared" si="6"/>
        <v>1892</v>
      </c>
      <c r="I64" s="17"/>
      <c r="J64" s="17"/>
    </row>
    <row r="65" spans="1:10" ht="23.25" customHeight="1">
      <c r="A65" s="33">
        <v>9</v>
      </c>
      <c r="B65" s="30" t="s">
        <v>64</v>
      </c>
      <c r="C65" s="27">
        <v>91549</v>
      </c>
      <c r="D65" s="27">
        <v>137011</v>
      </c>
      <c r="E65" s="27">
        <v>97393</v>
      </c>
      <c r="F65" s="27">
        <v>97393</v>
      </c>
      <c r="G65" s="27">
        <f t="shared" si="6"/>
        <v>-5844</v>
      </c>
      <c r="H65" s="32">
        <f t="shared" si="6"/>
        <v>39618</v>
      </c>
      <c r="I65" s="17"/>
      <c r="J65" s="17"/>
    </row>
    <row r="66" spans="1:10" ht="22.5" customHeight="1">
      <c r="A66" s="33">
        <v>10</v>
      </c>
      <c r="B66" s="30" t="s">
        <v>18</v>
      </c>
      <c r="C66" s="27">
        <v>823253</v>
      </c>
      <c r="D66" s="27">
        <v>1067212</v>
      </c>
      <c r="E66" s="27">
        <v>800186</v>
      </c>
      <c r="F66" s="27">
        <v>1029761</v>
      </c>
      <c r="G66" s="27">
        <f t="shared" si="6"/>
        <v>23067</v>
      </c>
      <c r="H66" s="32">
        <f t="shared" si="6"/>
        <v>37451</v>
      </c>
      <c r="I66" s="17"/>
      <c r="J66" s="17"/>
    </row>
    <row r="67" spans="1:10" ht="27.75" customHeight="1">
      <c r="A67" s="33">
        <v>11</v>
      </c>
      <c r="B67" s="30" t="s">
        <v>58</v>
      </c>
      <c r="C67" s="27">
        <v>3962750</v>
      </c>
      <c r="D67" s="27">
        <v>6171056</v>
      </c>
      <c r="E67" s="27">
        <v>3459440</v>
      </c>
      <c r="F67" s="27">
        <v>4939422</v>
      </c>
      <c r="G67" s="27">
        <f t="shared" si="6"/>
        <v>503310</v>
      </c>
      <c r="H67" s="32">
        <f t="shared" si="6"/>
        <v>1231634</v>
      </c>
      <c r="I67" s="17"/>
      <c r="J67" s="17"/>
    </row>
    <row r="68" spans="1:10" ht="37.5" customHeight="1">
      <c r="A68" s="33">
        <v>12</v>
      </c>
      <c r="B68" s="30" t="s">
        <v>65</v>
      </c>
      <c r="C68" s="27">
        <v>2190</v>
      </c>
      <c r="D68" s="27">
        <v>90690</v>
      </c>
      <c r="E68" s="27">
        <v>764161</v>
      </c>
      <c r="F68" s="27">
        <v>109230</v>
      </c>
      <c r="G68" s="27">
        <f t="shared" si="6"/>
        <v>-761971</v>
      </c>
      <c r="H68" s="32">
        <f t="shared" si="6"/>
        <v>-18540</v>
      </c>
      <c r="I68" s="17"/>
      <c r="J68" s="17"/>
    </row>
    <row r="69" spans="1:10" ht="27.75" customHeight="1">
      <c r="A69" s="33">
        <v>13</v>
      </c>
      <c r="B69" s="30" t="s">
        <v>90</v>
      </c>
      <c r="C69" s="27">
        <v>471255</v>
      </c>
      <c r="D69" s="27">
        <v>471255</v>
      </c>
      <c r="E69" s="27">
        <v>361101</v>
      </c>
      <c r="F69" s="27">
        <v>361101</v>
      </c>
      <c r="G69" s="27">
        <f>C69-E69</f>
        <v>110154</v>
      </c>
      <c r="H69" s="32">
        <f>D69-F69</f>
        <v>110154</v>
      </c>
      <c r="I69" s="17"/>
      <c r="J69" s="17"/>
    </row>
    <row r="70" spans="1:10" ht="27.75" customHeight="1">
      <c r="A70" s="33">
        <v>14</v>
      </c>
      <c r="B70" s="30" t="s">
        <v>19</v>
      </c>
      <c r="C70" s="27">
        <v>22537232</v>
      </c>
      <c r="D70" s="27">
        <v>28315650</v>
      </c>
      <c r="E70" s="27">
        <v>21354498</v>
      </c>
      <c r="F70" s="27">
        <v>26943354</v>
      </c>
      <c r="G70" s="27">
        <f t="shared" si="6"/>
        <v>1182734</v>
      </c>
      <c r="H70" s="32">
        <f t="shared" si="6"/>
        <v>1372296</v>
      </c>
      <c r="I70" s="17"/>
      <c r="J70" s="17"/>
    </row>
    <row r="71" spans="1:10" ht="27.75" customHeight="1">
      <c r="A71" s="33">
        <v>15</v>
      </c>
      <c r="B71" s="30" t="s">
        <v>20</v>
      </c>
      <c r="C71" s="27">
        <v>26543616</v>
      </c>
      <c r="D71" s="27">
        <v>3513711</v>
      </c>
      <c r="E71" s="27">
        <v>24996826</v>
      </c>
      <c r="F71" s="27">
        <v>2992751</v>
      </c>
      <c r="G71" s="27">
        <f t="shared" si="6"/>
        <v>1546790</v>
      </c>
      <c r="H71" s="32">
        <f t="shared" si="6"/>
        <v>520960</v>
      </c>
      <c r="I71" s="17"/>
      <c r="J71" s="17"/>
    </row>
    <row r="72" spans="1:10" ht="27.75" customHeight="1">
      <c r="A72" s="33">
        <v>16</v>
      </c>
      <c r="B72" s="30" t="s">
        <v>21</v>
      </c>
      <c r="C72" s="27">
        <v>8837798</v>
      </c>
      <c r="D72" s="27">
        <v>8203510</v>
      </c>
      <c r="E72" s="27">
        <v>8725526</v>
      </c>
      <c r="F72" s="27">
        <v>8178631</v>
      </c>
      <c r="G72" s="27">
        <f t="shared" si="6"/>
        <v>112272</v>
      </c>
      <c r="H72" s="32">
        <f t="shared" si="6"/>
        <v>24879</v>
      </c>
      <c r="I72" s="17"/>
      <c r="J72" s="17"/>
    </row>
    <row r="73" spans="1:10" ht="27.75" customHeight="1">
      <c r="A73" s="33">
        <v>17</v>
      </c>
      <c r="B73" s="30" t="s">
        <v>22</v>
      </c>
      <c r="C73" s="27">
        <v>116780</v>
      </c>
      <c r="D73" s="27">
        <v>98905</v>
      </c>
      <c r="E73" s="27">
        <v>116654</v>
      </c>
      <c r="F73" s="27">
        <v>106680</v>
      </c>
      <c r="G73" s="27">
        <f t="shared" si="6"/>
        <v>126</v>
      </c>
      <c r="H73" s="32">
        <f t="shared" si="6"/>
        <v>-7775</v>
      </c>
      <c r="I73" s="17"/>
      <c r="J73" s="17"/>
    </row>
    <row r="74" spans="1:10" ht="27.75" customHeight="1">
      <c r="A74" s="33">
        <v>18</v>
      </c>
      <c r="B74" s="30" t="s">
        <v>23</v>
      </c>
      <c r="C74" s="27">
        <v>63457310</v>
      </c>
      <c r="D74" s="27">
        <v>42637084</v>
      </c>
      <c r="E74" s="27">
        <v>53397391</v>
      </c>
      <c r="F74" s="27">
        <v>40881085</v>
      </c>
      <c r="G74" s="27">
        <f t="shared" si="6"/>
        <v>10059919</v>
      </c>
      <c r="H74" s="32">
        <f t="shared" si="6"/>
        <v>1755999</v>
      </c>
      <c r="I74" s="17"/>
      <c r="J74" s="17"/>
    </row>
    <row r="75" spans="1:10" ht="27.75" customHeight="1">
      <c r="A75" s="33">
        <v>19</v>
      </c>
      <c r="B75" s="30" t="s">
        <v>24</v>
      </c>
      <c r="C75" s="27">
        <v>23494574</v>
      </c>
      <c r="D75" s="27">
        <v>17574963</v>
      </c>
      <c r="E75" s="27">
        <v>22259934</v>
      </c>
      <c r="F75" s="27">
        <v>16971742</v>
      </c>
      <c r="G75" s="27">
        <f t="shared" si="6"/>
        <v>1234640</v>
      </c>
      <c r="H75" s="32">
        <f t="shared" si="6"/>
        <v>603221</v>
      </c>
      <c r="I75" s="17"/>
      <c r="J75" s="17"/>
    </row>
    <row r="76" spans="1:10" ht="27.75" customHeight="1">
      <c r="A76" s="33">
        <v>20</v>
      </c>
      <c r="B76" s="30" t="s">
        <v>66</v>
      </c>
      <c r="C76" s="27">
        <v>48591104</v>
      </c>
      <c r="D76" s="27">
        <v>57380577</v>
      </c>
      <c r="E76" s="27">
        <v>47893128</v>
      </c>
      <c r="F76" s="27">
        <v>52208229</v>
      </c>
      <c r="G76" s="27">
        <f t="shared" si="6"/>
        <v>697976</v>
      </c>
      <c r="H76" s="32">
        <f t="shared" si="6"/>
        <v>5172348</v>
      </c>
      <c r="I76" s="17"/>
      <c r="J76" s="17"/>
    </row>
    <row r="77" spans="1:10" ht="27.75" customHeight="1">
      <c r="A77" s="33">
        <v>21</v>
      </c>
      <c r="B77" s="30" t="s">
        <v>25</v>
      </c>
      <c r="C77" s="27">
        <v>8735622</v>
      </c>
      <c r="D77" s="27">
        <v>10956942</v>
      </c>
      <c r="E77" s="27">
        <v>8916067</v>
      </c>
      <c r="F77" s="27">
        <v>14557697</v>
      </c>
      <c r="G77" s="27">
        <f t="shared" si="6"/>
        <v>-180445</v>
      </c>
      <c r="H77" s="32">
        <f t="shared" si="6"/>
        <v>-3600755</v>
      </c>
      <c r="I77" s="17"/>
      <c r="J77" s="17"/>
    </row>
    <row r="78" spans="1:10" ht="22.5" customHeight="1">
      <c r="A78" s="33">
        <v>22</v>
      </c>
      <c r="B78" s="30" t="s">
        <v>26</v>
      </c>
      <c r="C78" s="27">
        <v>26341746</v>
      </c>
      <c r="D78" s="27">
        <v>25483530</v>
      </c>
      <c r="E78" s="27">
        <v>24884387</v>
      </c>
      <c r="F78" s="27">
        <v>24013403</v>
      </c>
      <c r="G78" s="27">
        <f t="shared" si="6"/>
        <v>1457359</v>
      </c>
      <c r="H78" s="32">
        <f t="shared" si="6"/>
        <v>1470127</v>
      </c>
      <c r="I78" s="17"/>
      <c r="J78" s="17"/>
    </row>
    <row r="79" spans="1:10" ht="23.25" customHeight="1">
      <c r="A79" s="33">
        <v>23</v>
      </c>
      <c r="B79" s="30" t="s">
        <v>59</v>
      </c>
      <c r="C79" s="27">
        <v>640145</v>
      </c>
      <c r="D79" s="27">
        <v>616091</v>
      </c>
      <c r="E79" s="27">
        <v>408639</v>
      </c>
      <c r="F79" s="27">
        <v>492510</v>
      </c>
      <c r="G79" s="27">
        <f t="shared" si="6"/>
        <v>231506</v>
      </c>
      <c r="H79" s="32">
        <f t="shared" si="6"/>
        <v>123581</v>
      </c>
      <c r="I79" s="17"/>
      <c r="J79" s="17"/>
    </row>
    <row r="80" spans="1:10" s="20" customFormat="1" ht="39" customHeight="1">
      <c r="A80" s="33">
        <v>24</v>
      </c>
      <c r="B80" s="30" t="s">
        <v>60</v>
      </c>
      <c r="C80" s="27">
        <v>358541</v>
      </c>
      <c r="D80" s="27">
        <v>351008</v>
      </c>
      <c r="E80" s="27">
        <v>362334</v>
      </c>
      <c r="F80" s="27">
        <v>300879</v>
      </c>
      <c r="G80" s="27">
        <f t="shared" si="6"/>
        <v>-3793</v>
      </c>
      <c r="H80" s="32">
        <f t="shared" si="6"/>
        <v>50129</v>
      </c>
      <c r="I80" s="17"/>
      <c r="J80" s="17"/>
    </row>
    <row r="81" spans="1:10" s="20" customFormat="1" ht="21.75" customHeight="1">
      <c r="A81" s="33">
        <v>25</v>
      </c>
      <c r="B81" s="30" t="s">
        <v>61</v>
      </c>
      <c r="C81" s="27">
        <v>48234</v>
      </c>
      <c r="D81" s="27">
        <v>48569</v>
      </c>
      <c r="E81" s="27">
        <v>46694</v>
      </c>
      <c r="F81" s="27">
        <v>18786</v>
      </c>
      <c r="G81" s="27">
        <f t="shared" si="6"/>
        <v>1540</v>
      </c>
      <c r="H81" s="32">
        <f t="shared" si="6"/>
        <v>29783</v>
      </c>
      <c r="I81" s="17"/>
      <c r="J81" s="17"/>
    </row>
    <row r="82" spans="1:10" ht="39" customHeight="1">
      <c r="A82" s="59" t="s">
        <v>62</v>
      </c>
      <c r="B82" s="60"/>
      <c r="C82" s="27">
        <f aca="true" t="shared" si="9" ref="C82:H82">C83</f>
        <v>17158786</v>
      </c>
      <c r="D82" s="27">
        <f t="shared" si="9"/>
        <v>9221960</v>
      </c>
      <c r="E82" s="27">
        <f t="shared" si="9"/>
        <v>5657675</v>
      </c>
      <c r="F82" s="27">
        <f t="shared" si="9"/>
        <v>7159783</v>
      </c>
      <c r="G82" s="27">
        <f t="shared" si="9"/>
        <v>11501111</v>
      </c>
      <c r="H82" s="32">
        <f t="shared" si="9"/>
        <v>2062177</v>
      </c>
      <c r="I82" s="17"/>
      <c r="J82" s="17"/>
    </row>
    <row r="83" spans="1:10" ht="36" customHeight="1">
      <c r="A83" s="37"/>
      <c r="B83" s="38" t="s">
        <v>63</v>
      </c>
      <c r="C83" s="39">
        <v>17158786</v>
      </c>
      <c r="D83" s="39">
        <v>9221960</v>
      </c>
      <c r="E83" s="39">
        <v>5657675</v>
      </c>
      <c r="F83" s="39">
        <v>7159783</v>
      </c>
      <c r="G83" s="27">
        <f t="shared" si="6"/>
        <v>11501111</v>
      </c>
      <c r="H83" s="40">
        <f t="shared" si="6"/>
        <v>2062177</v>
      </c>
      <c r="I83" s="17"/>
      <c r="J83" s="17"/>
    </row>
    <row r="84" spans="1:8" ht="18" customHeight="1">
      <c r="A84" s="55" t="s">
        <v>78</v>
      </c>
      <c r="B84" s="55"/>
      <c r="C84" s="41"/>
      <c r="D84" s="41"/>
      <c r="E84" s="41"/>
      <c r="F84" s="41"/>
      <c r="G84" s="41"/>
      <c r="H84" s="41"/>
    </row>
    <row r="85" spans="1:8" ht="18.75" customHeight="1">
      <c r="A85" s="42" t="s">
        <v>79</v>
      </c>
      <c r="B85" s="58" t="s">
        <v>80</v>
      </c>
      <c r="C85" s="58"/>
      <c r="D85" s="58"/>
      <c r="E85" s="58"/>
      <c r="F85" s="58"/>
      <c r="G85" s="58"/>
      <c r="H85" s="58"/>
    </row>
    <row r="86" spans="1:8" ht="18.75" customHeight="1">
      <c r="A86" s="42" t="s">
        <v>27</v>
      </c>
      <c r="B86" s="58" t="s">
        <v>81</v>
      </c>
      <c r="C86" s="58"/>
      <c r="D86" s="58"/>
      <c r="E86" s="58"/>
      <c r="F86" s="58"/>
      <c r="G86" s="58"/>
      <c r="H86" s="58"/>
    </row>
    <row r="87" spans="1:8" ht="69" customHeight="1">
      <c r="A87" s="42">
        <v>3</v>
      </c>
      <c r="B87" s="58" t="s">
        <v>82</v>
      </c>
      <c r="C87" s="58"/>
      <c r="D87" s="58"/>
      <c r="E87" s="58"/>
      <c r="F87" s="58"/>
      <c r="G87" s="58"/>
      <c r="H87" s="58"/>
    </row>
    <row r="88" spans="1:8" ht="36" customHeight="1">
      <c r="A88" s="21">
        <v>4</v>
      </c>
      <c r="B88" s="57" t="s">
        <v>95</v>
      </c>
      <c r="C88" s="57"/>
      <c r="D88" s="57"/>
      <c r="E88" s="57"/>
      <c r="F88" s="57"/>
      <c r="G88" s="57"/>
      <c r="H88" s="57"/>
    </row>
    <row r="89" spans="1:8" ht="36.75" customHeight="1">
      <c r="A89" s="21">
        <v>5</v>
      </c>
      <c r="B89" s="57" t="s">
        <v>94</v>
      </c>
      <c r="C89" s="57"/>
      <c r="D89" s="57"/>
      <c r="E89" s="57"/>
      <c r="F89" s="57"/>
      <c r="G89" s="57"/>
      <c r="H89" s="57"/>
    </row>
    <row r="90" ht="16.5">
      <c r="A90" s="22"/>
    </row>
  </sheetData>
  <sheetProtection/>
  <mergeCells count="24">
    <mergeCell ref="C1:F1"/>
    <mergeCell ref="A4:B5"/>
    <mergeCell ref="C4:D4"/>
    <mergeCell ref="E4:F4"/>
    <mergeCell ref="A2:B2"/>
    <mergeCell ref="D3:E3"/>
    <mergeCell ref="C2:F2"/>
    <mergeCell ref="A84:B84"/>
    <mergeCell ref="A7:B7"/>
    <mergeCell ref="A8:B8"/>
    <mergeCell ref="B89:H89"/>
    <mergeCell ref="B85:H85"/>
    <mergeCell ref="B86:H86"/>
    <mergeCell ref="B87:H87"/>
    <mergeCell ref="B88:H88"/>
    <mergeCell ref="A82:B82"/>
    <mergeCell ref="A9:B9"/>
    <mergeCell ref="I4:J4"/>
    <mergeCell ref="A6:B6"/>
    <mergeCell ref="A56:B56"/>
    <mergeCell ref="A26:B26"/>
    <mergeCell ref="A54:B54"/>
    <mergeCell ref="G4:H4"/>
    <mergeCell ref="A10:B10"/>
  </mergeCells>
  <printOptions horizontalCentered="1"/>
  <pageMargins left="0.5511811023622047" right="0.4724409448818898" top="0.3937007874015748" bottom="0.3937007874015748" header="0.31496062992125984" footer="0"/>
  <pageSetup blackAndWhite="1" cellComments="asDisplayed" fitToHeight="0" fitToWidth="1" horizontalDpi="600" verticalDpi="600" orientation="portrait" paperSize="9" scale="80" r:id="rId1"/>
  <headerFooter alignWithMargins="0">
    <oddHeader xml:space="preserve">&amp;R&amp;"CourierPS,標準"&amp;19 </oddHeader>
  </headerFooter>
  <rowBreaks count="3" manualBreakCount="3">
    <brk id="33" max="7" man="1"/>
    <brk id="61" max="7" man="1"/>
    <brk id="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吳慧玲</dc:creator>
  <cp:keywords/>
  <dc:description/>
  <cp:lastModifiedBy>孫悅瑄</cp:lastModifiedBy>
  <cp:lastPrinted>2020-08-14T08:09:24Z</cp:lastPrinted>
  <dcterms:created xsi:type="dcterms:W3CDTF">2005-07-07T03:23:46Z</dcterms:created>
  <dcterms:modified xsi:type="dcterms:W3CDTF">2020-08-14T08:10:10Z</dcterms:modified>
  <cp:category/>
  <cp:version/>
  <cp:contentType/>
  <cp:contentStatus/>
</cp:coreProperties>
</file>